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ncestor Data" sheetId="2" state="visible" r:id="rId4"/>
    <sheet name="4-Gen Pedigree" sheetId="3" state="visible" r:id="rId5"/>
    <sheet name="5-Gen Pedigree" sheetId="4" state="visible" r:id="rId6"/>
    <sheet name="6-Gen Pedigree" sheetId="5" state="visible" r:id="rId7"/>
    <sheet name="7-Gen Pedigree" sheetId="6" state="visible" r:id="rId8"/>
    <sheet name="3-Gen Vertical" sheetId="7" state="visible" r:id="rId9"/>
    <sheet name="4-Gen Vertical" sheetId="8" state="visible" r:id="rId10"/>
  </sheets>
  <definedNames>
    <definedName function="false" hidden="false" localSheetId="6" name="_xlnm.Print_Area" vbProcedure="false">'3-Gen Vertical'!$A$1:$J$24</definedName>
    <definedName function="false" hidden="false" localSheetId="2" name="_xlnm.Print_Area" vbProcedure="false">'4-Gen Pedigree'!$A$1:$I$41</definedName>
    <definedName function="false" hidden="false" localSheetId="2" name="_xlnm.Print_Titles" vbProcedure="false">'4-Gen Pedigree'!$1:$6</definedName>
    <definedName function="false" hidden="false" localSheetId="7" name="_xlnm.Print_Area" vbProcedure="false">'4-Gen Vertical'!$A$1:$R$30</definedName>
    <definedName function="false" hidden="false" localSheetId="3" name="_xlnm.Print_Area" vbProcedure="false">'5-Gen Pedigree'!$A$1:$K$73</definedName>
    <definedName function="false" hidden="false" localSheetId="3" name="_xlnm.Print_Titles" vbProcedure="false">'5-Gen Pedigree'!$1:$6</definedName>
    <definedName function="false" hidden="false" localSheetId="4" name="_xlnm.Print_Area" vbProcedure="false">'6-Gen Pedigree'!$A$1:$M$137</definedName>
    <definedName function="false" hidden="false" localSheetId="4" name="_xlnm.Print_Titles" vbProcedure="false">'6-Gen Pedigree'!$1:$6</definedName>
    <definedName function="false" hidden="false" localSheetId="5" name="_xlnm.Print_Area" vbProcedure="false">'7-Gen Pedigree'!$A$1:$O$265</definedName>
    <definedName function="false" hidden="false" localSheetId="5" name="_xlnm.Print_Titles" vbProcedure="false">'7-Gen Pedigree'!$1:$6</definedName>
    <definedName function="false" hidden="false" localSheetId="1" name="_xlnm.Print_Area" vbProcedure="false">'Ancestor Data'!$A$1:$K$134</definedName>
    <definedName function="false" hidden="false" localSheetId="1" name="_xlnm.Print_Titles" vbProcedure="false">'Ancestor Data'!$1:$6</definedName>
    <definedName function="false" hidden="false" localSheetId="0" name="_xlnm.Print_Area" vbProcedure="false">'Start Here'!$A$1:$G$36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<sst xmlns="http://schemas.openxmlformats.org/spreadsheetml/2006/main" count="252" uniqueCount="102">
  <si>
    <t xml:space="preserve">GENETIC VOYAGE</t>
  </si>
  <si>
    <t xml:space="preserve">geneticvoyage.com  ·  Genetic Genealogy Tools &amp; Templates</t>
  </si>
  <si>
    <t xml:space="preserve">Family Tree Template Pack</t>
  </si>
  <si>
    <t xml:space="preserve">Pedigree charts and vertical family trees for Excel and Google Sheets. Enter your data once and every chart fills in automatically.</t>
  </si>
  <si>
    <t xml:space="preserve">HOW IT WORKS</t>
  </si>
  <si>
    <t xml:space="preserve">1</t>
  </si>
  <si>
    <t xml:space="preserve">Open the 'Ancestor Data' sheet and type your own name in row #1 (the starting person).</t>
  </si>
  <si>
    <t xml:space="preserve">2</t>
  </si>
  <si>
    <t xml:space="preserve">Work upwards: the Relationship column tells you exactly who goes where, e.g. #2 Father, #3 Mother, #4 Paternal grandfather.</t>
  </si>
  <si>
    <t xml:space="preserve">3</t>
  </si>
  <si>
    <t xml:space="preserve">Enter dates and places in any style you like, such as 14 Mar 1921, abt 1850 or bef 1900. They are stored as text, so partial dates work.</t>
  </si>
  <si>
    <t xml:space="preserve">4</t>
  </si>
  <si>
    <t xml:space="preserve">Open any chart sheet. Names, dates and places appear automatically. Print it or save it as a PDF.</t>
  </si>
  <si>
    <t xml:space="preserve">EXAMPLE ENTRY (FORMAT GUIDE ONLY)</t>
  </si>
  <si>
    <t xml:space="preserve">Full name</t>
  </si>
  <si>
    <t xml:space="preserve">Birth date</t>
  </si>
  <si>
    <t xml:space="preserve">Birth place</t>
  </si>
  <si>
    <t xml:space="preserve">Death date</t>
  </si>
  <si>
    <t xml:space="preserve">Death place</t>
  </si>
  <si>
    <t xml:space="preserve">Anna Karlsson</t>
  </si>
  <si>
    <t xml:space="preserve">14 Mar 1921</t>
  </si>
  <si>
    <t xml:space="preserve">Umeå, Sweden</t>
  </si>
  <si>
    <t xml:space="preserve">3 Nov 1998</t>
  </si>
  <si>
    <t xml:space="preserve">Stockholm, Sweden</t>
  </si>
  <si>
    <t xml:space="preserve">COLOUR KEY</t>
  </si>
  <si>
    <t xml:space="preserve">Cream cell: type here (Ancestor Data sheet only).</t>
  </si>
  <si>
    <t xml:space="preserve">Teal tint: generated by the template, no need to edit.</t>
  </si>
  <si>
    <t xml:space="preserve">Grey italic text in a chart: an empty slot waiting for a name.</t>
  </si>
  <si>
    <t xml:space="preserve">WHAT'S INSIDE</t>
  </si>
  <si>
    <t xml:space="preserve">Sheet</t>
  </si>
  <si>
    <t xml:space="preserve">Description</t>
  </si>
  <si>
    <t xml:space="preserve">Print layout</t>
  </si>
  <si>
    <t xml:space="preserve">Ancestor Data</t>
  </si>
  <si>
    <t xml:space="preserve">Master entry sheet for up to 127 ancestors (7 generations).</t>
  </si>
  <si>
    <t xml:space="preserve">Landscape, fits width</t>
  </si>
  <si>
    <t xml:space="preserve">3-Gen Vertical</t>
  </si>
  <si>
    <t xml:space="preserve">Classic top-down tree: you, parents, grandparents.</t>
  </si>
  <si>
    <t xml:space="preserve">One page, landscape</t>
  </si>
  <si>
    <t xml:space="preserve">4-Gen Vertical</t>
  </si>
  <si>
    <t xml:space="preserve">Adds great-grandparents. Ideal for school projects and gifts.</t>
  </si>
  <si>
    <t xml:space="preserve">4-Gen Pedigree</t>
  </si>
  <si>
    <t xml:space="preserve">Horizontal pedigree chart, 8 great-grandparents.</t>
  </si>
  <si>
    <t xml:space="preserve">5-Gen Pedigree</t>
  </si>
  <si>
    <t xml:space="preserve">Horizontal pedigree chart, 16 great-great-grandparents.</t>
  </si>
  <si>
    <t xml:space="preserve">One page, portrait</t>
  </si>
  <si>
    <t xml:space="preserve">6-Gen Pedigree</t>
  </si>
  <si>
    <t xml:space="preserve">Horizontal pedigree chart, 32 ancestors in the last generation.</t>
  </si>
  <si>
    <t xml:space="preserve">Two pages, portrait</t>
  </si>
  <si>
    <t xml:space="preserve">7-Gen Pedigree</t>
  </si>
  <si>
    <t xml:space="preserve">Horizontal pedigree chart, 64 ancestors in the last generation.</t>
  </si>
  <si>
    <t xml:space="preserve">Four pages, portrait</t>
  </si>
  <si>
    <t xml:space="preserve">ABOUT THE NUMBERING</t>
  </si>
  <si>
    <t xml:space="preserve">Ancestors are numbered with the standard Ahnentafel (Sosa-Stradonitz) system: you are #1, your father is #2 and your mother is #3. For any person #n, their father is #2n and their mother is #2n+1. This keeps every ancestor in a fixed place, so all charts stay in sync.</t>
  </si>
  <si>
    <t xml:space="preserve">More free genetic genealogy tools and templates at geneticvoyage.com</t>
  </si>
  <si>
    <t xml:space="preserve">© Genetic Voyage. For personal genealogy use.</t>
  </si>
  <si>
    <t xml:space="preserve">Enter each person once on this sheet. Every pedigree and family tree chart in this workbook fills in automatically. Cream cells are for you to edit.</t>
  </si>
  <si>
    <t xml:space="preserve">Ahnen-
tafel #</t>
  </si>
  <si>
    <t xml:space="preserve">Gen</t>
  </si>
  <si>
    <t xml:space="preserve">Relationship</t>
  </si>
  <si>
    <t xml:space="preserve">Notes</t>
  </si>
  <si>
    <t xml:space="preserve">birth line</t>
  </si>
  <si>
    <t xml:space="preserve">death line</t>
  </si>
  <si>
    <t xml:space="preserve">chart name</t>
  </si>
  <si>
    <t xml:space="preserve">Starting person</t>
  </si>
  <si>
    <t xml:space="preserve">Father</t>
  </si>
  <si>
    <t xml:space="preserve">Mother</t>
  </si>
  <si>
    <t xml:space="preserve">Paternal grandfather</t>
  </si>
  <si>
    <t xml:space="preserve">Paternal grandmother</t>
  </si>
  <si>
    <t xml:space="preserve">Maternal grandfather</t>
  </si>
  <si>
    <t xml:space="preserve">Maternal grandmother</t>
  </si>
  <si>
    <t xml:space="preserve">Paternal great-grandfather</t>
  </si>
  <si>
    <t xml:space="preserve">Paternal great-grandmother</t>
  </si>
  <si>
    <t xml:space="preserve">Maternal great-grandfather</t>
  </si>
  <si>
    <t xml:space="preserve">Maternal great-grandmother</t>
  </si>
  <si>
    <t xml:space="preserve">Paternal 2x great-grandfather</t>
  </si>
  <si>
    <t xml:space="preserve">Paternal 2x great-grandmother</t>
  </si>
  <si>
    <t xml:space="preserve">Maternal 2x great-grandfather</t>
  </si>
  <si>
    <t xml:space="preserve">Maternal 2x great-grandmother</t>
  </si>
  <si>
    <t xml:space="preserve">Paternal 3x great-grandfather</t>
  </si>
  <si>
    <t xml:space="preserve">Paternal 3x great-grandmother</t>
  </si>
  <si>
    <t xml:space="preserve">Maternal 3x great-grandfather</t>
  </si>
  <si>
    <t xml:space="preserve">Maternal 3x great-grandmother</t>
  </si>
  <si>
    <t xml:space="preserve">Paternal 4x great-grandfather</t>
  </si>
  <si>
    <t xml:space="preserve">Paternal 4x great-grandmother</t>
  </si>
  <si>
    <t xml:space="preserve">Maternal 4x great-grandfather</t>
  </si>
  <si>
    <t xml:space="preserve">Maternal 4x great-grandmother</t>
  </si>
  <si>
    <t xml:space="preserve">4-Generation Pedigree Chart</t>
  </si>
  <si>
    <t xml:space="preserve">Names and dates fill in automatically from the 'Ancestor Data' sheet.</t>
  </si>
  <si>
    <t xml:space="preserve">GEN 1  ·  STARTING PERSON</t>
  </si>
  <si>
    <t xml:space="preserve">GEN 2  ·  PARENTS</t>
  </si>
  <si>
    <t xml:space="preserve">GEN 3  ·  GRANDPARENTS</t>
  </si>
  <si>
    <t xml:space="preserve">GEN 4  ·  GREAT-GRANDPARENTS</t>
  </si>
  <si>
    <t xml:space="preserve">© Genetic Voyage  ·  geneticvoyage.com</t>
  </si>
  <si>
    <t xml:space="preserve">5-Generation Pedigree Chart</t>
  </si>
  <si>
    <t xml:space="preserve">GEN 5  ·  2X GREAT-GRANDPARENTS</t>
  </si>
  <si>
    <t xml:space="preserve">6-Generation Pedigree Chart</t>
  </si>
  <si>
    <t xml:space="preserve">GEN 6  ·  3X GREAT-GRANDPARENTS</t>
  </si>
  <si>
    <t xml:space="preserve">7-Generation Pedigree Chart</t>
  </si>
  <si>
    <t xml:space="preserve">GEN 7  ·  4X GREAT-GRANDPARENTS</t>
  </si>
  <si>
    <t xml:space="preserve">3-Generation Family Tree (Vertical)</t>
  </si>
  <si>
    <t xml:space="preserve">Starting person at the bottom, ancestors above. Names and dates fill in automatically from the 'Ancestor Data' sheet.</t>
  </si>
  <si>
    <t xml:space="preserve">4-Generation Family Tree (Vertical)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</si>
</sst>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D4A93C"/>
      <name val="Arial"/>
      <family val="0"/>
      <charset val="1"/>
    </font>
    <font>
      <b val="true"/>
      <sz val="16"/>
      <color rgb="FF0F2A43"/>
      <name val="Arial"/>
      <family val="0"/>
      <charset val="1"/>
    </font>
    <font>
      <i val="true"/>
      <sz val="9"/>
      <color rgb="FF5B6B7B"/>
      <name val="Arial"/>
      <family val="0"/>
      <charset val="1"/>
    </font>
    <font>
      <b val="true"/>
      <sz val="10"/>
      <color rgb="FF1B998B"/>
      <name val="Arial"/>
      <family val="0"/>
      <charset val="1"/>
    </font>
    <font>
      <b val="true"/>
      <sz val="11"/>
      <color rgb="FFD4A93C"/>
      <name val="Arial"/>
      <family val="0"/>
      <charset val="1"/>
    </font>
    <font>
      <sz val="10"/>
      <color rgb="FF0F2A4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5B6B7B"/>
      <name val="Arial"/>
      <family val="0"/>
      <charset val="1"/>
    </font>
    <font>
      <b val="true"/>
      <u val="single"/>
      <sz val="10"/>
      <color rgb="FF1B998B"/>
      <name val="Arial"/>
      <family val="0"/>
      <charset val="1"/>
    </font>
    <font>
      <sz val="9"/>
      <color rgb="FF0F2A43"/>
      <name val="Arial"/>
      <family val="0"/>
      <charset val="1"/>
    </font>
    <font>
      <sz val="9"/>
      <color rgb="FF5B6B7B"/>
      <name val="Arial"/>
      <family val="0"/>
      <charset val="1"/>
    </font>
    <font>
      <i val="true"/>
      <sz val="8"/>
      <color rgb="FF5B6B7B"/>
      <name val="Arial"/>
      <family val="0"/>
      <charset val="1"/>
    </font>
    <font>
      <b val="true"/>
      <sz val="9"/>
      <color rgb="FF0F2A43"/>
      <name val="Arial"/>
      <family val="0"/>
      <charset val="1"/>
    </font>
    <font>
      <sz val="8"/>
      <color rgb="FF5B6B7B"/>
      <name val="Arial"/>
      <family val="0"/>
      <charset val="1"/>
    </font>
    <font>
      <b val="true"/>
      <sz val="8"/>
      <color rgb="FF0F2A43"/>
      <name val="Arial"/>
      <family val="0"/>
      <charset val="1"/>
    </font>
    <font>
      <b val="true"/>
      <sz val="10"/>
      <color rgb="FF0F2A43"/>
      <name val="Arial"/>
      <family val="0"/>
      <charset val="1"/>
    </font>
    <font>
      <b val="true"/>
      <sz val="12"/>
      <color rgb="FF0F2A43"/>
      <name val="Arial"/>
      <family val="0"/>
      <charset val="1"/>
    </font>
    <font>
      <sz val="7.5"/>
      <color rgb="FF5B6B7B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2A43"/>
        <bgColor rgb="FF333333"/>
      </patternFill>
    </fill>
    <fill>
      <patternFill patternType="solid">
        <fgColor rgb="FFD4A93C"/>
        <bgColor rgb="FFFFCC00"/>
      </patternFill>
    </fill>
    <fill>
      <patternFill patternType="solid">
        <fgColor rgb="FFF5F7FA"/>
        <bgColor rgb="FFFFFBEA"/>
      </patternFill>
    </fill>
    <fill>
      <patternFill patternType="solid">
        <fgColor rgb="FFFFFBEA"/>
        <bgColor rgb="FFFFFFFF"/>
      </patternFill>
    </fill>
    <fill>
      <patternFill patternType="solid">
        <fgColor rgb="FFE6F4F1"/>
        <bgColor rgb="FFF5F7FA"/>
      </patternFill>
    </fill>
    <fill>
      <patternFill patternType="solid">
        <fgColor rgb="FFFFFFFF"/>
        <bgColor rgb="FFFFFBEA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B998B"/>
      </bottom>
      <diagonal/>
    </border>
    <border diagonalUp="false" diagonalDown="false">
      <left style="thin">
        <color rgb="FFD5DCE3"/>
      </left>
      <right style="thin">
        <color rgb="FFD5DCE3"/>
      </right>
      <top style="thin">
        <color rgb="FFD5DCE3"/>
      </top>
      <bottom style="thin">
        <color rgb="FFD5DCE3"/>
      </bottom>
      <diagonal/>
    </border>
    <border diagonalUp="false" diagonalDown="false">
      <left/>
      <right/>
      <top/>
      <bottom style="thin">
        <color rgb="FFD5DCE3"/>
      </bottom>
      <diagonal/>
    </border>
    <border diagonalUp="false" diagonalDown="false">
      <left/>
      <right/>
      <top style="medium">
        <color rgb="FF1B998B"/>
      </top>
      <bottom/>
      <diagonal/>
    </border>
    <border diagonalUp="false" diagonalDown="false">
      <left/>
      <right style="thin">
        <color rgb="FFD5DCE3"/>
      </right>
      <top style="medium">
        <color rgb="FF1B998B"/>
      </top>
      <bottom style="thin">
        <color rgb="FFD5DCE3"/>
      </bottom>
      <diagonal/>
    </border>
    <border diagonalUp="false" diagonalDown="false">
      <left/>
      <right style="thin">
        <color rgb="FFD5DCE3"/>
      </right>
      <top/>
      <bottom style="thin">
        <color rgb="FFD5DCE3"/>
      </bottom>
      <diagonal/>
    </border>
    <border diagonalUp="false" diagonalDown="false">
      <left/>
      <right/>
      <top/>
      <bottom style="thin">
        <color rgb="FF1B998B"/>
      </bottom>
      <diagonal/>
    </border>
    <border diagonalUp="false" diagonalDown="false">
      <left/>
      <right style="thin">
        <color rgb="FF1B998B"/>
      </right>
      <top/>
      <bottom/>
      <diagonal/>
    </border>
    <border diagonalUp="false" diagonalDown="false">
      <left/>
      <right style="thin">
        <color rgb="FF1B998B"/>
      </right>
      <top/>
      <bottom style="thin">
        <color rgb="FF1B998B"/>
      </bottom>
      <diagonal/>
    </border>
    <border diagonalUp="false" diagonalDown="false">
      <left style="thin">
        <color rgb="FF1B998B"/>
      </left>
      <right style="thin">
        <color rgb="FF1B998B"/>
      </right>
      <top style="thin">
        <color rgb="FF1B998B"/>
      </top>
      <bottom/>
      <diagonal/>
    </border>
    <border diagonalUp="false" diagonalDown="false">
      <left style="thin">
        <color rgb="FF1B998B"/>
      </left>
      <right style="thin">
        <color rgb="FF1B998B"/>
      </right>
      <top/>
      <bottom/>
      <diagonal/>
    </border>
    <border diagonalUp="false" diagonalDown="false">
      <left style="thin">
        <color rgb="FF1B998B"/>
      </left>
      <right style="thin">
        <color rgb="FF1B998B"/>
      </right>
      <top/>
      <bottom style="thin">
        <color rgb="FF1B998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7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5" borderId="5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10" fillId="5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9" fillId="6" borderId="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6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7" xfId="0" applyFont="true" applyBorder="true" applyAlignment="true" applyProtection="false">
      <alignment horizontal="left" vertical="bottom" textRotation="0" wrapText="false" indent="1" shrinkToFit="tru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1" shrinkToFit="tru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left" vertical="bottom" textRotation="0" wrapText="false" indent="1" shrinkToFit="true"/>
      <protection locked="true" hidden="false"/>
    </xf>
    <xf numFmtId="164" fontId="17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i val="1"/>
        <color rgb="FFA9B5C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B5C1"/>
      <rgbColor rgb="FF808080"/>
      <rgbColor rgb="FF9999FF"/>
      <rgbColor rgb="FF993366"/>
      <rgbColor rgb="FFFFFBEA"/>
      <rgbColor rgb="FFE6F4F1"/>
      <rgbColor rgb="FF660066"/>
      <rgbColor rgb="FFFF8080"/>
      <rgbColor rgb="FF0066CC"/>
      <rgbColor rgb="FFD5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7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4A93C"/>
      <rgbColor rgb="FFFF6600"/>
      <rgbColor rgb="FF5B6B7B"/>
      <rgbColor rgb="FF969696"/>
      <rgbColor rgb="FF0F2A43"/>
      <rgbColor rgb="FF1B998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eneticvoyage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4A93C"/>
    <pageSetUpPr fitToPage="true"/>
  </sheetPr>
  <dimension ref="A1:G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5" min="4" style="0" width="22"/>
    <col collapsed="false" customWidth="true" hidden="false" outlineLevel="0" max="6" min="6" style="0" width="24"/>
    <col collapsed="false" customWidth="true" hidden="false" outlineLevel="0" max="7" min="7" style="0" width="2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30" hidden="false" customHeight="true" outlineLevel="0" collapsed="false">
      <c r="B4" s="5" t="s">
        <v>2</v>
      </c>
    </row>
    <row r="5" customFormat="false" ht="15.75" hidden="false" customHeight="true" outlineLevel="0" collapsed="false">
      <c r="B5" s="6" t="s">
        <v>3</v>
      </c>
    </row>
    <row r="6" customFormat="false" ht="7.5" hidden="false" customHeight="true" outlineLevel="0" collapsed="false"/>
    <row r="7" customFormat="false" ht="21.75" hidden="false" customHeight="true" outlineLevel="0" collapsed="false">
      <c r="B7" s="7" t="s">
        <v>4</v>
      </c>
      <c r="C7" s="8"/>
      <c r="D7" s="8"/>
      <c r="E7" s="8"/>
      <c r="F7" s="8"/>
    </row>
    <row r="8" customFormat="false" ht="30" hidden="false" customHeight="true" outlineLevel="0" collapsed="false">
      <c r="B8" s="9" t="s">
        <v>5</v>
      </c>
      <c r="C8" s="10" t="s">
        <v>6</v>
      </c>
      <c r="D8" s="10"/>
      <c r="E8" s="10"/>
      <c r="F8" s="10"/>
    </row>
    <row r="9" customFormat="false" ht="30" hidden="false" customHeight="true" outlineLevel="0" collapsed="false">
      <c r="B9" s="9" t="s">
        <v>7</v>
      </c>
      <c r="C9" s="10" t="s">
        <v>8</v>
      </c>
      <c r="D9" s="10"/>
      <c r="E9" s="10"/>
      <c r="F9" s="10"/>
    </row>
    <row r="10" customFormat="false" ht="30" hidden="false" customHeight="true" outlineLevel="0" collapsed="false">
      <c r="B10" s="9" t="s">
        <v>9</v>
      </c>
      <c r="C10" s="10" t="s">
        <v>10</v>
      </c>
      <c r="D10" s="10"/>
      <c r="E10" s="10"/>
      <c r="F10" s="10"/>
    </row>
    <row r="11" customFormat="false" ht="30" hidden="false" customHeight="true" outlineLevel="0" collapsed="false">
      <c r="B11" s="9" t="s">
        <v>11</v>
      </c>
      <c r="C11" s="10" t="s">
        <v>12</v>
      </c>
      <c r="D11" s="10"/>
      <c r="E11" s="10"/>
      <c r="F11" s="10"/>
    </row>
    <row r="13" customFormat="false" ht="21.75" hidden="false" customHeight="true" outlineLevel="0" collapsed="false">
      <c r="B13" s="7" t="s">
        <v>13</v>
      </c>
      <c r="C13" s="8"/>
      <c r="D13" s="8"/>
      <c r="E13" s="8"/>
      <c r="F13" s="8"/>
    </row>
    <row r="14" customFormat="false" ht="18" hidden="false" customHeight="true" outlineLevel="0" collapsed="false">
      <c r="B14" s="11" t="s">
        <v>14</v>
      </c>
      <c r="C14" s="11" t="s">
        <v>15</v>
      </c>
      <c r="D14" s="11" t="s">
        <v>16</v>
      </c>
      <c r="E14" s="11" t="s">
        <v>17</v>
      </c>
      <c r="F14" s="11" t="s">
        <v>18</v>
      </c>
    </row>
    <row r="15" customFormat="false" ht="18" hidden="false" customHeight="true" outlineLevel="0" collapsed="false">
      <c r="B15" s="12" t="s">
        <v>19</v>
      </c>
      <c r="C15" s="12" t="s">
        <v>20</v>
      </c>
      <c r="D15" s="12" t="s">
        <v>21</v>
      </c>
      <c r="E15" s="12" t="s">
        <v>22</v>
      </c>
      <c r="F15" s="12" t="s">
        <v>23</v>
      </c>
    </row>
    <row r="17" customFormat="false" ht="21.75" hidden="false" customHeight="true" outlineLevel="0" collapsed="false">
      <c r="B17" s="7" t="s">
        <v>24</v>
      </c>
      <c r="C17" s="8"/>
      <c r="D17" s="8"/>
      <c r="E17" s="8"/>
      <c r="F17" s="8"/>
    </row>
    <row r="18" customFormat="false" ht="18" hidden="false" customHeight="true" outlineLevel="0" collapsed="false">
      <c r="B18" s="13"/>
      <c r="C18" s="14" t="s">
        <v>25</v>
      </c>
    </row>
    <row r="19" customFormat="false" ht="18" hidden="false" customHeight="true" outlineLevel="0" collapsed="false">
      <c r="B19" s="15"/>
      <c r="C19" s="14" t="s">
        <v>26</v>
      </c>
    </row>
    <row r="20" customFormat="false" ht="18" hidden="false" customHeight="true" outlineLevel="0" collapsed="false">
      <c r="B20" s="16"/>
      <c r="C20" s="14" t="s">
        <v>27</v>
      </c>
    </row>
    <row r="22" customFormat="false" ht="21.75" hidden="false" customHeight="true" outlineLevel="0" collapsed="false">
      <c r="B22" s="7" t="s">
        <v>28</v>
      </c>
      <c r="C22" s="8"/>
      <c r="D22" s="8"/>
      <c r="E22" s="8"/>
      <c r="F22" s="8"/>
    </row>
    <row r="23" customFormat="false" ht="18" hidden="false" customHeight="true" outlineLevel="0" collapsed="false">
      <c r="B23" s="11" t="s">
        <v>29</v>
      </c>
      <c r="C23" s="11" t="s">
        <v>30</v>
      </c>
      <c r="D23" s="17" t="s">
        <v>31</v>
      </c>
      <c r="E23" s="17"/>
      <c r="F23" s="17"/>
    </row>
    <row r="24" customFormat="false" ht="19.5" hidden="false" customHeight="true" outlineLevel="0" collapsed="false">
      <c r="B24" s="18" t="s">
        <v>32</v>
      </c>
      <c r="C24" s="19" t="s">
        <v>33</v>
      </c>
      <c r="D24" s="20" t="s">
        <v>34</v>
      </c>
      <c r="E24" s="20"/>
      <c r="F24" s="20"/>
    </row>
    <row r="25" customFormat="false" ht="19.5" hidden="false" customHeight="true" outlineLevel="0" collapsed="false">
      <c r="B25" s="18" t="s">
        <v>35</v>
      </c>
      <c r="C25" s="19" t="s">
        <v>36</v>
      </c>
      <c r="D25" s="20" t="s">
        <v>37</v>
      </c>
      <c r="E25" s="20"/>
      <c r="F25" s="20"/>
    </row>
    <row r="26" customFormat="false" ht="19.5" hidden="false" customHeight="true" outlineLevel="0" collapsed="false">
      <c r="B26" s="18" t="s">
        <v>38</v>
      </c>
      <c r="C26" s="19" t="s">
        <v>39</v>
      </c>
      <c r="D26" s="20" t="s">
        <v>37</v>
      </c>
      <c r="E26" s="20"/>
      <c r="F26" s="20"/>
    </row>
    <row r="27" customFormat="false" ht="19.5" hidden="false" customHeight="true" outlineLevel="0" collapsed="false">
      <c r="B27" s="18" t="s">
        <v>40</v>
      </c>
      <c r="C27" s="19" t="s">
        <v>41</v>
      </c>
      <c r="D27" s="20" t="s">
        <v>37</v>
      </c>
      <c r="E27" s="20"/>
      <c r="F27" s="20"/>
    </row>
    <row r="28" customFormat="false" ht="19.5" hidden="false" customHeight="true" outlineLevel="0" collapsed="false">
      <c r="B28" s="18" t="s">
        <v>42</v>
      </c>
      <c r="C28" s="19" t="s">
        <v>43</v>
      </c>
      <c r="D28" s="20" t="s">
        <v>44</v>
      </c>
      <c r="E28" s="20"/>
      <c r="F28" s="20"/>
    </row>
    <row r="29" customFormat="false" ht="19.5" hidden="false" customHeight="true" outlineLevel="0" collapsed="false">
      <c r="B29" s="18" t="s">
        <v>45</v>
      </c>
      <c r="C29" s="19" t="s">
        <v>46</v>
      </c>
      <c r="D29" s="20" t="s">
        <v>47</v>
      </c>
      <c r="E29" s="20"/>
      <c r="F29" s="20"/>
    </row>
    <row r="30" customFormat="false" ht="19.5" hidden="false" customHeight="true" outlineLevel="0" collapsed="false">
      <c r="B30" s="18" t="s">
        <v>48</v>
      </c>
      <c r="C30" s="19" t="s">
        <v>49</v>
      </c>
      <c r="D30" s="20" t="s">
        <v>50</v>
      </c>
      <c r="E30" s="20"/>
      <c r="F30" s="20"/>
    </row>
    <row r="32" customFormat="false" ht="21.75" hidden="false" customHeight="true" outlineLevel="0" collapsed="false">
      <c r="B32" s="7" t="s">
        <v>51</v>
      </c>
      <c r="C32" s="8"/>
      <c r="D32" s="8"/>
      <c r="E32" s="8"/>
      <c r="F32" s="8"/>
    </row>
    <row r="33" customFormat="false" ht="43.5" hidden="false" customHeight="true" outlineLevel="0" collapsed="false">
      <c r="B33" s="21" t="s">
        <v>52</v>
      </c>
      <c r="C33" s="21"/>
      <c r="D33" s="21"/>
      <c r="E33" s="21"/>
      <c r="F33" s="21"/>
    </row>
    <row r="35" customFormat="false" ht="19.5" hidden="false" customHeight="true" outlineLevel="0" collapsed="false">
      <c r="B35" s="22" t="s">
        <v>53</v>
      </c>
      <c r="C35" s="22"/>
      <c r="D35" s="22"/>
      <c r="E35" s="22"/>
      <c r="F35" s="22"/>
    </row>
    <row r="36" customFormat="false" ht="15" hidden="false" customHeight="false" outlineLevel="0" collapsed="false">
      <c r="B36" s="23" t="s">
        <v>54</v>
      </c>
    </row>
  </sheetData>
  <mergeCells count="14">
    <mergeCell ref="C8:F8"/>
    <mergeCell ref="C9:F9"/>
    <mergeCell ref="C10:F10"/>
    <mergeCell ref="C11:F11"/>
    <mergeCell ref="D23:F23"/>
    <mergeCell ref="D24:F24"/>
    <mergeCell ref="D25:F25"/>
    <mergeCell ref="D26:F26"/>
    <mergeCell ref="D27:F27"/>
    <mergeCell ref="D28:F28"/>
    <mergeCell ref="D29:F29"/>
    <mergeCell ref="D30:F30"/>
    <mergeCell ref="B33:F33"/>
    <mergeCell ref="B35:F35"/>
  </mergeCells>
  <hyperlinks>
    <hyperlink ref="B24" location="'Ancestor Data'!A1" display="Ancestor Data"/>
    <hyperlink ref="B25" location="'3-Gen Vertical'!A1" display="3-Gen Vertical"/>
    <hyperlink ref="B26" location="'4-Gen Vertical'!A1" display="4-Gen Vertical"/>
    <hyperlink ref="B27" location="'4-Gen Pedigree'!A1" display="4-Gen Pedigree"/>
    <hyperlink ref="B28" location="'5-Gen Pedigree'!A1" display="5-Gen Pedigree"/>
    <hyperlink ref="B29" location="'6-Gen Pedigree'!A1" display="6-Gen Pedigree"/>
    <hyperlink ref="B30" location="'7-Gen Pedigree'!A1" display="7-Gen Pedigree"/>
    <hyperlink ref="B35" r:id="rId1" display="More free genetic genealogy tools and templates at geneticvoyage.com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geneticvoyage.com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998B"/>
    <pageSetUpPr fitToPage="true"/>
  </sheetPr>
  <dimension ref="A1:M1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6" topLeftCell="F7" activePane="bottomRight" state="frozen"/>
      <selection pane="topLeft" activeCell="A1" activeCellId="0" sqref="A1"/>
      <selection pane="topRight" activeCell="F1" activeCellId="0" sqref="F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8"/>
    <col collapsed="false" customWidth="true" hidden="false" outlineLevel="0" max="3" min="3" style="0" width="6"/>
    <col collapsed="false" customWidth="true" hidden="false" outlineLevel="0" max="4" min="4" style="0" width="34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30"/>
    <col collapsed="false" customWidth="true" hidden="false" outlineLevel="0" max="8" min="8" style="0" width="16"/>
    <col collapsed="false" customWidth="true" hidden="false" outlineLevel="0" max="10" min="9" style="0" width="30"/>
    <col collapsed="false" customWidth="true" hidden="true" outlineLevel="0" max="13" min="11" style="0" width="20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</row>
    <row r="4" customFormat="false" ht="30" hidden="false" customHeight="true" outlineLevel="0" collapsed="false">
      <c r="B4" s="5" t="s">
        <v>32</v>
      </c>
    </row>
    <row r="5" customFormat="false" ht="15.75" hidden="false" customHeight="true" outlineLevel="0" collapsed="false">
      <c r="B5" s="6" t="s">
        <v>55</v>
      </c>
    </row>
    <row r="6" customFormat="false" ht="30" hidden="false" customHeight="true" outlineLevel="0" collapsed="false">
      <c r="B6" s="24" t="s">
        <v>56</v>
      </c>
      <c r="C6" s="24" t="s">
        <v>57</v>
      </c>
      <c r="D6" s="25" t="s">
        <v>58</v>
      </c>
      <c r="E6" s="25" t="s">
        <v>14</v>
      </c>
      <c r="F6" s="25" t="s">
        <v>15</v>
      </c>
      <c r="G6" s="25" t="s">
        <v>16</v>
      </c>
      <c r="H6" s="25" t="s">
        <v>17</v>
      </c>
      <c r="I6" s="25" t="s">
        <v>18</v>
      </c>
      <c r="J6" s="25" t="s">
        <v>59</v>
      </c>
      <c r="K6" s="25" t="s">
        <v>60</v>
      </c>
      <c r="L6" s="25" t="s">
        <v>61</v>
      </c>
      <c r="M6" s="25" t="s">
        <v>62</v>
      </c>
    </row>
    <row r="7" customFormat="false" ht="18" hidden="false" customHeight="true" outlineLevel="0" collapsed="false">
      <c r="B7" s="26" t="n">
        <v>1</v>
      </c>
      <c r="C7" s="27" t="n">
        <v>1</v>
      </c>
      <c r="D7" s="28" t="s">
        <v>63</v>
      </c>
      <c r="E7" s="29"/>
      <c r="F7" s="29"/>
      <c r="G7" s="29"/>
      <c r="H7" s="29"/>
      <c r="I7" s="29"/>
      <c r="J7" s="29"/>
      <c r="K7" s="30" t="str">
        <f aca="false">IF(AND(F7="",G7=""),"","b. "&amp;F7&amp;IF(AND(F7&lt;&gt;"",G7&lt;&gt;""),", ","")&amp;G7)</f>
        <v/>
      </c>
      <c r="L7" s="30" t="str">
        <f aca="false">IF(AND(H7="",I7=""),"","d. "&amp;H7&amp;IF(AND(H7&lt;&gt;"",I7&lt;&gt;""),", ","")&amp;I7)</f>
        <v/>
      </c>
      <c r="M7" s="30" t="str">
        <f aca="false">IF(E7="","— #1 · Starting person —",E7)</f>
        <v>— #1 · Starting person —</v>
      </c>
    </row>
    <row r="8" customFormat="false" ht="18" hidden="false" customHeight="true" outlineLevel="0" collapsed="false">
      <c r="B8" s="31" t="n">
        <v>2</v>
      </c>
      <c r="C8" s="32" t="n">
        <v>2</v>
      </c>
      <c r="D8" s="33" t="s">
        <v>64</v>
      </c>
      <c r="E8" s="29"/>
      <c r="F8" s="29"/>
      <c r="G8" s="29"/>
      <c r="H8" s="29"/>
      <c r="I8" s="29"/>
      <c r="J8" s="29"/>
      <c r="K8" s="30" t="str">
        <f aca="false">IF(AND(F8="",G8=""),"","b. "&amp;F8&amp;IF(AND(F8&lt;&gt;"",G8&lt;&gt;""),", ","")&amp;G8)</f>
        <v/>
      </c>
      <c r="L8" s="30" t="str">
        <f aca="false">IF(AND(H8="",I8=""),"","d. "&amp;H8&amp;IF(AND(H8&lt;&gt;"",I8&lt;&gt;""),", ","")&amp;I8)</f>
        <v/>
      </c>
      <c r="M8" s="30" t="str">
        <f aca="false">IF(E8="","— #2 · Father —",E8)</f>
        <v>— #2 · Father —</v>
      </c>
    </row>
    <row r="9" customFormat="false" ht="18" hidden="false" customHeight="true" outlineLevel="0" collapsed="false">
      <c r="B9" s="34" t="n">
        <v>3</v>
      </c>
      <c r="C9" s="35" t="n">
        <v>2</v>
      </c>
      <c r="D9" s="36" t="s">
        <v>65</v>
      </c>
      <c r="E9" s="37"/>
      <c r="F9" s="37"/>
      <c r="G9" s="37"/>
      <c r="H9" s="37"/>
      <c r="I9" s="37"/>
      <c r="J9" s="37"/>
      <c r="K9" s="30" t="str">
        <f aca="false">IF(AND(F9="",G9=""),"","b. "&amp;F9&amp;IF(AND(F9&lt;&gt;"",G9&lt;&gt;""),", ","")&amp;G9)</f>
        <v/>
      </c>
      <c r="L9" s="30" t="str">
        <f aca="false">IF(AND(H9="",I9=""),"","d. "&amp;H9&amp;IF(AND(H9&lt;&gt;"",I9&lt;&gt;""),", ","")&amp;I9)</f>
        <v/>
      </c>
      <c r="M9" s="30" t="str">
        <f aca="false">IF(E9="","— #3 · Mother —",E9)</f>
        <v>— #3 · Mother —</v>
      </c>
    </row>
    <row r="10" customFormat="false" ht="18" hidden="false" customHeight="true" outlineLevel="0" collapsed="false">
      <c r="B10" s="26" t="n">
        <v>4</v>
      </c>
      <c r="C10" s="27" t="n">
        <v>3</v>
      </c>
      <c r="D10" s="28" t="s">
        <v>66</v>
      </c>
      <c r="E10" s="29"/>
      <c r="F10" s="29"/>
      <c r="G10" s="29"/>
      <c r="H10" s="29"/>
      <c r="I10" s="29"/>
      <c r="J10" s="29"/>
      <c r="K10" s="30" t="str">
        <f aca="false">IF(AND(F10="",G10=""),"","b. "&amp;F10&amp;IF(AND(F10&lt;&gt;"",G10&lt;&gt;""),", ","")&amp;G10)</f>
        <v/>
      </c>
      <c r="L10" s="30" t="str">
        <f aca="false">IF(AND(H10="",I10=""),"","d. "&amp;H10&amp;IF(AND(H10&lt;&gt;"",I10&lt;&gt;""),", ","")&amp;I10)</f>
        <v/>
      </c>
      <c r="M10" s="30" t="str">
        <f aca="false">IF(E10="","— #4 · Grandfather —",E10)</f>
        <v>— #4 · Grandfather —</v>
      </c>
    </row>
    <row r="11" customFormat="false" ht="18" hidden="false" customHeight="true" outlineLevel="0" collapsed="false">
      <c r="B11" s="38" t="n">
        <v>5</v>
      </c>
      <c r="C11" s="39" t="n">
        <v>3</v>
      </c>
      <c r="D11" s="40" t="s">
        <v>67</v>
      </c>
      <c r="E11" s="37"/>
      <c r="F11" s="37"/>
      <c r="G11" s="37"/>
      <c r="H11" s="37"/>
      <c r="I11" s="37"/>
      <c r="J11" s="37"/>
      <c r="K11" s="30" t="str">
        <f aca="false">IF(AND(F11="",G11=""),"","b. "&amp;F11&amp;IF(AND(F11&lt;&gt;"",G11&lt;&gt;""),", ","")&amp;G11)</f>
        <v/>
      </c>
      <c r="L11" s="30" t="str">
        <f aca="false">IF(AND(H11="",I11=""),"","d. "&amp;H11&amp;IF(AND(H11&lt;&gt;"",I11&lt;&gt;""),", ","")&amp;I11)</f>
        <v/>
      </c>
      <c r="M11" s="30" t="str">
        <f aca="false">IF(E11="","— #5 · Grandmother —",E11)</f>
        <v>— #5 · Grandmother —</v>
      </c>
    </row>
    <row r="12" customFormat="false" ht="18" hidden="false" customHeight="true" outlineLevel="0" collapsed="false">
      <c r="B12" s="38" t="n">
        <v>6</v>
      </c>
      <c r="C12" s="39" t="n">
        <v>3</v>
      </c>
      <c r="D12" s="40" t="s">
        <v>68</v>
      </c>
      <c r="E12" s="37"/>
      <c r="F12" s="37"/>
      <c r="G12" s="37"/>
      <c r="H12" s="37"/>
      <c r="I12" s="37"/>
      <c r="J12" s="37"/>
      <c r="K12" s="30" t="str">
        <f aca="false">IF(AND(F12="",G12=""),"","b. "&amp;F12&amp;IF(AND(F12&lt;&gt;"",G12&lt;&gt;""),", ","")&amp;G12)</f>
        <v/>
      </c>
      <c r="L12" s="30" t="str">
        <f aca="false">IF(AND(H12="",I12=""),"","d. "&amp;H12&amp;IF(AND(H12&lt;&gt;"",I12&lt;&gt;""),", ","")&amp;I12)</f>
        <v/>
      </c>
      <c r="M12" s="30" t="str">
        <f aca="false">IF(E12="","— #6 · Grandfather —",E12)</f>
        <v>— #6 · Grandfather —</v>
      </c>
    </row>
    <row r="13" customFormat="false" ht="18" hidden="false" customHeight="true" outlineLevel="0" collapsed="false">
      <c r="B13" s="38" t="n">
        <v>7</v>
      </c>
      <c r="C13" s="39" t="n">
        <v>3</v>
      </c>
      <c r="D13" s="40" t="s">
        <v>69</v>
      </c>
      <c r="E13" s="37"/>
      <c r="F13" s="37"/>
      <c r="G13" s="37"/>
      <c r="H13" s="37"/>
      <c r="I13" s="37"/>
      <c r="J13" s="37"/>
      <c r="K13" s="30" t="str">
        <f aca="false">IF(AND(F13="",G13=""),"","b. "&amp;F13&amp;IF(AND(F13&lt;&gt;"",G13&lt;&gt;""),", ","")&amp;G13)</f>
        <v/>
      </c>
      <c r="L13" s="30" t="str">
        <f aca="false">IF(AND(H13="",I13=""),"","d. "&amp;H13&amp;IF(AND(H13&lt;&gt;"",I13&lt;&gt;""),", ","")&amp;I13)</f>
        <v/>
      </c>
      <c r="M13" s="30" t="str">
        <f aca="false">IF(E13="","— #7 · Grandmother —",E13)</f>
        <v>— #7 · Grandmother —</v>
      </c>
    </row>
    <row r="14" customFormat="false" ht="18" hidden="false" customHeight="true" outlineLevel="0" collapsed="false">
      <c r="B14" s="31" t="n">
        <v>8</v>
      </c>
      <c r="C14" s="32" t="n">
        <v>4</v>
      </c>
      <c r="D14" s="33" t="s">
        <v>70</v>
      </c>
      <c r="E14" s="29"/>
      <c r="F14" s="29"/>
      <c r="G14" s="29"/>
      <c r="H14" s="29"/>
      <c r="I14" s="29"/>
      <c r="J14" s="29"/>
      <c r="K14" s="30" t="str">
        <f aca="false">IF(AND(F14="",G14=""),"","b. "&amp;F14&amp;IF(AND(F14&lt;&gt;"",G14&lt;&gt;""),", ","")&amp;G14)</f>
        <v/>
      </c>
      <c r="L14" s="30" t="str">
        <f aca="false">IF(AND(H14="",I14=""),"","d. "&amp;H14&amp;IF(AND(H14&lt;&gt;"",I14&lt;&gt;""),", ","")&amp;I14)</f>
        <v/>
      </c>
      <c r="M14" s="30" t="str">
        <f aca="false">IF(E14="","— #8 · Great-grandfather —",E14)</f>
        <v>— #8 · Great-grandfather —</v>
      </c>
    </row>
    <row r="15" customFormat="false" ht="18" hidden="false" customHeight="true" outlineLevel="0" collapsed="false">
      <c r="B15" s="34" t="n">
        <v>9</v>
      </c>
      <c r="C15" s="35" t="n">
        <v>4</v>
      </c>
      <c r="D15" s="36" t="s">
        <v>71</v>
      </c>
      <c r="E15" s="37"/>
      <c r="F15" s="37"/>
      <c r="G15" s="37"/>
      <c r="H15" s="37"/>
      <c r="I15" s="37"/>
      <c r="J15" s="37"/>
      <c r="K15" s="30" t="str">
        <f aca="false">IF(AND(F15="",G15=""),"","b. "&amp;F15&amp;IF(AND(F15&lt;&gt;"",G15&lt;&gt;""),", ","")&amp;G15)</f>
        <v/>
      </c>
      <c r="L15" s="30" t="str">
        <f aca="false">IF(AND(H15="",I15=""),"","d. "&amp;H15&amp;IF(AND(H15&lt;&gt;"",I15&lt;&gt;""),", ","")&amp;I15)</f>
        <v/>
      </c>
      <c r="M15" s="30" t="str">
        <f aca="false">IF(E15="","— #9 · Great-grandmother —",E15)</f>
        <v>— #9 · Great-grandmother —</v>
      </c>
    </row>
    <row r="16" customFormat="false" ht="18" hidden="false" customHeight="true" outlineLevel="0" collapsed="false">
      <c r="B16" s="34" t="n">
        <v>10</v>
      </c>
      <c r="C16" s="35" t="n">
        <v>4</v>
      </c>
      <c r="D16" s="36" t="s">
        <v>70</v>
      </c>
      <c r="E16" s="37"/>
      <c r="F16" s="37"/>
      <c r="G16" s="37"/>
      <c r="H16" s="37"/>
      <c r="I16" s="37"/>
      <c r="J16" s="37"/>
      <c r="K16" s="30" t="str">
        <f aca="false">IF(AND(F16="",G16=""),"","b. "&amp;F16&amp;IF(AND(F16&lt;&gt;"",G16&lt;&gt;""),", ","")&amp;G16)</f>
        <v/>
      </c>
      <c r="L16" s="30" t="str">
        <f aca="false">IF(AND(H16="",I16=""),"","d. "&amp;H16&amp;IF(AND(H16&lt;&gt;"",I16&lt;&gt;""),", ","")&amp;I16)</f>
        <v/>
      </c>
      <c r="M16" s="30" t="str">
        <f aca="false">IF(E16="","— #10 · Great-grandfather —",E16)</f>
        <v>— #10 · Great-grandfather —</v>
      </c>
    </row>
    <row r="17" customFormat="false" ht="18" hidden="false" customHeight="true" outlineLevel="0" collapsed="false">
      <c r="B17" s="34" t="n">
        <v>11</v>
      </c>
      <c r="C17" s="35" t="n">
        <v>4</v>
      </c>
      <c r="D17" s="36" t="s">
        <v>71</v>
      </c>
      <c r="E17" s="37"/>
      <c r="F17" s="37"/>
      <c r="G17" s="37"/>
      <c r="H17" s="37"/>
      <c r="I17" s="37"/>
      <c r="J17" s="37"/>
      <c r="K17" s="30" t="str">
        <f aca="false">IF(AND(F17="",G17=""),"","b. "&amp;F17&amp;IF(AND(F17&lt;&gt;"",G17&lt;&gt;""),", ","")&amp;G17)</f>
        <v/>
      </c>
      <c r="L17" s="30" t="str">
        <f aca="false">IF(AND(H17="",I17=""),"","d. "&amp;H17&amp;IF(AND(H17&lt;&gt;"",I17&lt;&gt;""),", ","")&amp;I17)</f>
        <v/>
      </c>
      <c r="M17" s="30" t="str">
        <f aca="false">IF(E17="","— #11 · Great-grandmother —",E17)</f>
        <v>— #11 · Great-grandmother —</v>
      </c>
    </row>
    <row r="18" customFormat="false" ht="18" hidden="false" customHeight="true" outlineLevel="0" collapsed="false">
      <c r="B18" s="34" t="n">
        <v>12</v>
      </c>
      <c r="C18" s="35" t="n">
        <v>4</v>
      </c>
      <c r="D18" s="36" t="s">
        <v>72</v>
      </c>
      <c r="E18" s="37"/>
      <c r="F18" s="37"/>
      <c r="G18" s="37"/>
      <c r="H18" s="37"/>
      <c r="I18" s="37"/>
      <c r="J18" s="37"/>
      <c r="K18" s="30" t="str">
        <f aca="false">IF(AND(F18="",G18=""),"","b. "&amp;F18&amp;IF(AND(F18&lt;&gt;"",G18&lt;&gt;""),", ","")&amp;G18)</f>
        <v/>
      </c>
      <c r="L18" s="30" t="str">
        <f aca="false">IF(AND(H18="",I18=""),"","d. "&amp;H18&amp;IF(AND(H18&lt;&gt;"",I18&lt;&gt;""),", ","")&amp;I18)</f>
        <v/>
      </c>
      <c r="M18" s="30" t="str">
        <f aca="false">IF(E18="","— #12 · Great-grandfather —",E18)</f>
        <v>— #12 · Great-grandfather —</v>
      </c>
    </row>
    <row r="19" customFormat="false" ht="18" hidden="false" customHeight="true" outlineLevel="0" collapsed="false">
      <c r="B19" s="34" t="n">
        <v>13</v>
      </c>
      <c r="C19" s="35" t="n">
        <v>4</v>
      </c>
      <c r="D19" s="36" t="s">
        <v>73</v>
      </c>
      <c r="E19" s="37"/>
      <c r="F19" s="37"/>
      <c r="G19" s="37"/>
      <c r="H19" s="37"/>
      <c r="I19" s="37"/>
      <c r="J19" s="37"/>
      <c r="K19" s="30" t="str">
        <f aca="false">IF(AND(F19="",G19=""),"","b. "&amp;F19&amp;IF(AND(F19&lt;&gt;"",G19&lt;&gt;""),", ","")&amp;G19)</f>
        <v/>
      </c>
      <c r="L19" s="30" t="str">
        <f aca="false">IF(AND(H19="",I19=""),"","d. "&amp;H19&amp;IF(AND(H19&lt;&gt;"",I19&lt;&gt;""),", ","")&amp;I19)</f>
        <v/>
      </c>
      <c r="M19" s="30" t="str">
        <f aca="false">IF(E19="","— #13 · Great-grandmother —",E19)</f>
        <v>— #13 · Great-grandmother —</v>
      </c>
    </row>
    <row r="20" customFormat="false" ht="18" hidden="false" customHeight="true" outlineLevel="0" collapsed="false">
      <c r="B20" s="34" t="n">
        <v>14</v>
      </c>
      <c r="C20" s="35" t="n">
        <v>4</v>
      </c>
      <c r="D20" s="36" t="s">
        <v>72</v>
      </c>
      <c r="E20" s="37"/>
      <c r="F20" s="37"/>
      <c r="G20" s="37"/>
      <c r="H20" s="37"/>
      <c r="I20" s="37"/>
      <c r="J20" s="37"/>
      <c r="K20" s="30" t="str">
        <f aca="false">IF(AND(F20="",G20=""),"","b. "&amp;F20&amp;IF(AND(F20&lt;&gt;"",G20&lt;&gt;""),", ","")&amp;G20)</f>
        <v/>
      </c>
      <c r="L20" s="30" t="str">
        <f aca="false">IF(AND(H20="",I20=""),"","d. "&amp;H20&amp;IF(AND(H20&lt;&gt;"",I20&lt;&gt;""),", ","")&amp;I20)</f>
        <v/>
      </c>
      <c r="M20" s="30" t="str">
        <f aca="false">IF(E20="","— #14 · Great-grandfather —",E20)</f>
        <v>— #14 · Great-grandfather —</v>
      </c>
    </row>
    <row r="21" customFormat="false" ht="18" hidden="false" customHeight="true" outlineLevel="0" collapsed="false">
      <c r="B21" s="34" t="n">
        <v>15</v>
      </c>
      <c r="C21" s="35" t="n">
        <v>4</v>
      </c>
      <c r="D21" s="36" t="s">
        <v>73</v>
      </c>
      <c r="E21" s="37"/>
      <c r="F21" s="37"/>
      <c r="G21" s="37"/>
      <c r="H21" s="37"/>
      <c r="I21" s="37"/>
      <c r="J21" s="37"/>
      <c r="K21" s="30" t="str">
        <f aca="false">IF(AND(F21="",G21=""),"","b. "&amp;F21&amp;IF(AND(F21&lt;&gt;"",G21&lt;&gt;""),", ","")&amp;G21)</f>
        <v/>
      </c>
      <c r="L21" s="30" t="str">
        <f aca="false">IF(AND(H21="",I21=""),"","d. "&amp;H21&amp;IF(AND(H21&lt;&gt;"",I21&lt;&gt;""),", ","")&amp;I21)</f>
        <v/>
      </c>
      <c r="M21" s="30" t="str">
        <f aca="false">IF(E21="","— #15 · Great-grandmother —",E21)</f>
        <v>— #15 · Great-grandmother —</v>
      </c>
    </row>
    <row r="22" customFormat="false" ht="18" hidden="false" customHeight="true" outlineLevel="0" collapsed="false">
      <c r="B22" s="26" t="n">
        <v>16</v>
      </c>
      <c r="C22" s="27" t="n">
        <v>5</v>
      </c>
      <c r="D22" s="28" t="s">
        <v>74</v>
      </c>
      <c r="E22" s="29"/>
      <c r="F22" s="29"/>
      <c r="G22" s="29"/>
      <c r="H22" s="29"/>
      <c r="I22" s="29"/>
      <c r="J22" s="29"/>
      <c r="K22" s="30" t="str">
        <f aca="false">IF(AND(F22="",G22=""),"","b. "&amp;F22&amp;IF(AND(F22&lt;&gt;"",G22&lt;&gt;""),", ","")&amp;G22)</f>
        <v/>
      </c>
      <c r="L22" s="30" t="str">
        <f aca="false">IF(AND(H22="",I22=""),"","d. "&amp;H22&amp;IF(AND(H22&lt;&gt;"",I22&lt;&gt;""),", ","")&amp;I22)</f>
        <v/>
      </c>
      <c r="M22" s="30" t="str">
        <f aca="false">IF(E22="","— #16 · 2x great-grandfather —",E22)</f>
        <v>— #16 · 2x great-grandfather —</v>
      </c>
    </row>
    <row r="23" customFormat="false" ht="18" hidden="false" customHeight="true" outlineLevel="0" collapsed="false">
      <c r="B23" s="38" t="n">
        <v>17</v>
      </c>
      <c r="C23" s="39" t="n">
        <v>5</v>
      </c>
      <c r="D23" s="40" t="s">
        <v>75</v>
      </c>
      <c r="E23" s="37"/>
      <c r="F23" s="37"/>
      <c r="G23" s="37"/>
      <c r="H23" s="37"/>
      <c r="I23" s="37"/>
      <c r="J23" s="37"/>
      <c r="K23" s="30" t="str">
        <f aca="false">IF(AND(F23="",G23=""),"","b. "&amp;F23&amp;IF(AND(F23&lt;&gt;"",G23&lt;&gt;""),", ","")&amp;G23)</f>
        <v/>
      </c>
      <c r="L23" s="30" t="str">
        <f aca="false">IF(AND(H23="",I23=""),"","d. "&amp;H23&amp;IF(AND(H23&lt;&gt;"",I23&lt;&gt;""),", ","")&amp;I23)</f>
        <v/>
      </c>
      <c r="M23" s="30" t="str">
        <f aca="false">IF(E23="","— #17 · 2x great-grandmother —",E23)</f>
        <v>— #17 · 2x great-grandmother —</v>
      </c>
    </row>
    <row r="24" customFormat="false" ht="18" hidden="false" customHeight="true" outlineLevel="0" collapsed="false">
      <c r="B24" s="38" t="n">
        <v>18</v>
      </c>
      <c r="C24" s="39" t="n">
        <v>5</v>
      </c>
      <c r="D24" s="40" t="s">
        <v>74</v>
      </c>
      <c r="E24" s="37"/>
      <c r="F24" s="37"/>
      <c r="G24" s="37"/>
      <c r="H24" s="37"/>
      <c r="I24" s="37"/>
      <c r="J24" s="37"/>
      <c r="K24" s="30" t="str">
        <f aca="false">IF(AND(F24="",G24=""),"","b. "&amp;F24&amp;IF(AND(F24&lt;&gt;"",G24&lt;&gt;""),", ","")&amp;G24)</f>
        <v/>
      </c>
      <c r="L24" s="30" t="str">
        <f aca="false">IF(AND(H24="",I24=""),"","d. "&amp;H24&amp;IF(AND(H24&lt;&gt;"",I24&lt;&gt;""),", ","")&amp;I24)</f>
        <v/>
      </c>
      <c r="M24" s="30" t="str">
        <f aca="false">IF(E24="","— #18 · 2x great-grandfather —",E24)</f>
        <v>— #18 · 2x great-grandfather —</v>
      </c>
    </row>
    <row r="25" customFormat="false" ht="18" hidden="false" customHeight="true" outlineLevel="0" collapsed="false">
      <c r="B25" s="38" t="n">
        <v>19</v>
      </c>
      <c r="C25" s="39" t="n">
        <v>5</v>
      </c>
      <c r="D25" s="40" t="s">
        <v>75</v>
      </c>
      <c r="E25" s="37"/>
      <c r="F25" s="37"/>
      <c r="G25" s="37"/>
      <c r="H25" s="37"/>
      <c r="I25" s="37"/>
      <c r="J25" s="37"/>
      <c r="K25" s="30" t="str">
        <f aca="false">IF(AND(F25="",G25=""),"","b. "&amp;F25&amp;IF(AND(F25&lt;&gt;"",G25&lt;&gt;""),", ","")&amp;G25)</f>
        <v/>
      </c>
      <c r="L25" s="30" t="str">
        <f aca="false">IF(AND(H25="",I25=""),"","d. "&amp;H25&amp;IF(AND(H25&lt;&gt;"",I25&lt;&gt;""),", ","")&amp;I25)</f>
        <v/>
      </c>
      <c r="M25" s="30" t="str">
        <f aca="false">IF(E25="","— #19 · 2x great-grandmother —",E25)</f>
        <v>— #19 · 2x great-grandmother —</v>
      </c>
    </row>
    <row r="26" customFormat="false" ht="18" hidden="false" customHeight="true" outlineLevel="0" collapsed="false">
      <c r="B26" s="38" t="n">
        <v>20</v>
      </c>
      <c r="C26" s="39" t="n">
        <v>5</v>
      </c>
      <c r="D26" s="40" t="s">
        <v>74</v>
      </c>
      <c r="E26" s="37"/>
      <c r="F26" s="37"/>
      <c r="G26" s="37"/>
      <c r="H26" s="37"/>
      <c r="I26" s="37"/>
      <c r="J26" s="37"/>
      <c r="K26" s="30" t="str">
        <f aca="false">IF(AND(F26="",G26=""),"","b. "&amp;F26&amp;IF(AND(F26&lt;&gt;"",G26&lt;&gt;""),", ","")&amp;G26)</f>
        <v/>
      </c>
      <c r="L26" s="30" t="str">
        <f aca="false">IF(AND(H26="",I26=""),"","d. "&amp;H26&amp;IF(AND(H26&lt;&gt;"",I26&lt;&gt;""),", ","")&amp;I26)</f>
        <v/>
      </c>
      <c r="M26" s="30" t="str">
        <f aca="false">IF(E26="","— #20 · 2x great-grandfather —",E26)</f>
        <v>— #20 · 2x great-grandfather —</v>
      </c>
    </row>
    <row r="27" customFormat="false" ht="18" hidden="false" customHeight="true" outlineLevel="0" collapsed="false">
      <c r="B27" s="38" t="n">
        <v>21</v>
      </c>
      <c r="C27" s="39" t="n">
        <v>5</v>
      </c>
      <c r="D27" s="40" t="s">
        <v>75</v>
      </c>
      <c r="E27" s="37"/>
      <c r="F27" s="37"/>
      <c r="G27" s="37"/>
      <c r="H27" s="37"/>
      <c r="I27" s="37"/>
      <c r="J27" s="37"/>
      <c r="K27" s="30" t="str">
        <f aca="false">IF(AND(F27="",G27=""),"","b. "&amp;F27&amp;IF(AND(F27&lt;&gt;"",G27&lt;&gt;""),", ","")&amp;G27)</f>
        <v/>
      </c>
      <c r="L27" s="30" t="str">
        <f aca="false">IF(AND(H27="",I27=""),"","d. "&amp;H27&amp;IF(AND(H27&lt;&gt;"",I27&lt;&gt;""),", ","")&amp;I27)</f>
        <v/>
      </c>
      <c r="M27" s="30" t="str">
        <f aca="false">IF(E27="","— #21 · 2x great-grandmother —",E27)</f>
        <v>— #21 · 2x great-grandmother —</v>
      </c>
    </row>
    <row r="28" customFormat="false" ht="18" hidden="false" customHeight="true" outlineLevel="0" collapsed="false">
      <c r="B28" s="38" t="n">
        <v>22</v>
      </c>
      <c r="C28" s="39" t="n">
        <v>5</v>
      </c>
      <c r="D28" s="40" t="s">
        <v>74</v>
      </c>
      <c r="E28" s="37"/>
      <c r="F28" s="37"/>
      <c r="G28" s="37"/>
      <c r="H28" s="37"/>
      <c r="I28" s="37"/>
      <c r="J28" s="37"/>
      <c r="K28" s="30" t="str">
        <f aca="false">IF(AND(F28="",G28=""),"","b. "&amp;F28&amp;IF(AND(F28&lt;&gt;"",G28&lt;&gt;""),", ","")&amp;G28)</f>
        <v/>
      </c>
      <c r="L28" s="30" t="str">
        <f aca="false">IF(AND(H28="",I28=""),"","d. "&amp;H28&amp;IF(AND(H28&lt;&gt;"",I28&lt;&gt;""),", ","")&amp;I28)</f>
        <v/>
      </c>
      <c r="M28" s="30" t="str">
        <f aca="false">IF(E28="","— #22 · 2x great-grandfather —",E28)</f>
        <v>— #22 · 2x great-grandfather —</v>
      </c>
    </row>
    <row r="29" customFormat="false" ht="18" hidden="false" customHeight="true" outlineLevel="0" collapsed="false">
      <c r="B29" s="38" t="n">
        <v>23</v>
      </c>
      <c r="C29" s="39" t="n">
        <v>5</v>
      </c>
      <c r="D29" s="40" t="s">
        <v>75</v>
      </c>
      <c r="E29" s="37"/>
      <c r="F29" s="37"/>
      <c r="G29" s="37"/>
      <c r="H29" s="37"/>
      <c r="I29" s="37"/>
      <c r="J29" s="37"/>
      <c r="K29" s="30" t="str">
        <f aca="false">IF(AND(F29="",G29=""),"","b. "&amp;F29&amp;IF(AND(F29&lt;&gt;"",G29&lt;&gt;""),", ","")&amp;G29)</f>
        <v/>
      </c>
      <c r="L29" s="30" t="str">
        <f aca="false">IF(AND(H29="",I29=""),"","d. "&amp;H29&amp;IF(AND(H29&lt;&gt;"",I29&lt;&gt;""),", ","")&amp;I29)</f>
        <v/>
      </c>
      <c r="M29" s="30" t="str">
        <f aca="false">IF(E29="","— #23 · 2x great-grandmother —",E29)</f>
        <v>— #23 · 2x great-grandmother —</v>
      </c>
    </row>
    <row r="30" customFormat="false" ht="18" hidden="false" customHeight="true" outlineLevel="0" collapsed="false">
      <c r="B30" s="38" t="n">
        <v>24</v>
      </c>
      <c r="C30" s="39" t="n">
        <v>5</v>
      </c>
      <c r="D30" s="40" t="s">
        <v>76</v>
      </c>
      <c r="E30" s="37"/>
      <c r="F30" s="37"/>
      <c r="G30" s="37"/>
      <c r="H30" s="37"/>
      <c r="I30" s="37"/>
      <c r="J30" s="37"/>
      <c r="K30" s="30" t="str">
        <f aca="false">IF(AND(F30="",G30=""),"","b. "&amp;F30&amp;IF(AND(F30&lt;&gt;"",G30&lt;&gt;""),", ","")&amp;G30)</f>
        <v/>
      </c>
      <c r="L30" s="30" t="str">
        <f aca="false">IF(AND(H30="",I30=""),"","d. "&amp;H30&amp;IF(AND(H30&lt;&gt;"",I30&lt;&gt;""),", ","")&amp;I30)</f>
        <v/>
      </c>
      <c r="M30" s="30" t="str">
        <f aca="false">IF(E30="","— #24 · 2x great-grandfather —",E30)</f>
        <v>— #24 · 2x great-grandfather —</v>
      </c>
    </row>
    <row r="31" customFormat="false" ht="18" hidden="false" customHeight="true" outlineLevel="0" collapsed="false">
      <c r="B31" s="38" t="n">
        <v>25</v>
      </c>
      <c r="C31" s="39" t="n">
        <v>5</v>
      </c>
      <c r="D31" s="40" t="s">
        <v>77</v>
      </c>
      <c r="E31" s="37"/>
      <c r="F31" s="37"/>
      <c r="G31" s="37"/>
      <c r="H31" s="37"/>
      <c r="I31" s="37"/>
      <c r="J31" s="37"/>
      <c r="K31" s="30" t="str">
        <f aca="false">IF(AND(F31="",G31=""),"","b. "&amp;F31&amp;IF(AND(F31&lt;&gt;"",G31&lt;&gt;""),", ","")&amp;G31)</f>
        <v/>
      </c>
      <c r="L31" s="30" t="str">
        <f aca="false">IF(AND(H31="",I31=""),"","d. "&amp;H31&amp;IF(AND(H31&lt;&gt;"",I31&lt;&gt;""),", ","")&amp;I31)</f>
        <v/>
      </c>
      <c r="M31" s="30" t="str">
        <f aca="false">IF(E31="","— #25 · 2x great-grandmother —",E31)</f>
        <v>— #25 · 2x great-grandmother —</v>
      </c>
    </row>
    <row r="32" customFormat="false" ht="18" hidden="false" customHeight="true" outlineLevel="0" collapsed="false">
      <c r="B32" s="38" t="n">
        <v>26</v>
      </c>
      <c r="C32" s="39" t="n">
        <v>5</v>
      </c>
      <c r="D32" s="40" t="s">
        <v>76</v>
      </c>
      <c r="E32" s="37"/>
      <c r="F32" s="37"/>
      <c r="G32" s="37"/>
      <c r="H32" s="37"/>
      <c r="I32" s="37"/>
      <c r="J32" s="37"/>
      <c r="K32" s="30" t="str">
        <f aca="false">IF(AND(F32="",G32=""),"","b. "&amp;F32&amp;IF(AND(F32&lt;&gt;"",G32&lt;&gt;""),", ","")&amp;G32)</f>
        <v/>
      </c>
      <c r="L32" s="30" t="str">
        <f aca="false">IF(AND(H32="",I32=""),"","d. "&amp;H32&amp;IF(AND(H32&lt;&gt;"",I32&lt;&gt;""),", ","")&amp;I32)</f>
        <v/>
      </c>
      <c r="M32" s="30" t="str">
        <f aca="false">IF(E32="","— #26 · 2x great-grandfather —",E32)</f>
        <v>— #26 · 2x great-grandfather —</v>
      </c>
    </row>
    <row r="33" customFormat="false" ht="18" hidden="false" customHeight="true" outlineLevel="0" collapsed="false">
      <c r="B33" s="38" t="n">
        <v>27</v>
      </c>
      <c r="C33" s="39" t="n">
        <v>5</v>
      </c>
      <c r="D33" s="40" t="s">
        <v>77</v>
      </c>
      <c r="E33" s="37"/>
      <c r="F33" s="37"/>
      <c r="G33" s="37"/>
      <c r="H33" s="37"/>
      <c r="I33" s="37"/>
      <c r="J33" s="37"/>
      <c r="K33" s="30" t="str">
        <f aca="false">IF(AND(F33="",G33=""),"","b. "&amp;F33&amp;IF(AND(F33&lt;&gt;"",G33&lt;&gt;""),", ","")&amp;G33)</f>
        <v/>
      </c>
      <c r="L33" s="30" t="str">
        <f aca="false">IF(AND(H33="",I33=""),"","d. "&amp;H33&amp;IF(AND(H33&lt;&gt;"",I33&lt;&gt;""),", ","")&amp;I33)</f>
        <v/>
      </c>
      <c r="M33" s="30" t="str">
        <f aca="false">IF(E33="","— #27 · 2x great-grandmother —",E33)</f>
        <v>— #27 · 2x great-grandmother —</v>
      </c>
    </row>
    <row r="34" customFormat="false" ht="18" hidden="false" customHeight="true" outlineLevel="0" collapsed="false">
      <c r="B34" s="38" t="n">
        <v>28</v>
      </c>
      <c r="C34" s="39" t="n">
        <v>5</v>
      </c>
      <c r="D34" s="40" t="s">
        <v>76</v>
      </c>
      <c r="E34" s="37"/>
      <c r="F34" s="37"/>
      <c r="G34" s="37"/>
      <c r="H34" s="37"/>
      <c r="I34" s="37"/>
      <c r="J34" s="37"/>
      <c r="K34" s="30" t="str">
        <f aca="false">IF(AND(F34="",G34=""),"","b. "&amp;F34&amp;IF(AND(F34&lt;&gt;"",G34&lt;&gt;""),", ","")&amp;G34)</f>
        <v/>
      </c>
      <c r="L34" s="30" t="str">
        <f aca="false">IF(AND(H34="",I34=""),"","d. "&amp;H34&amp;IF(AND(H34&lt;&gt;"",I34&lt;&gt;""),", ","")&amp;I34)</f>
        <v/>
      </c>
      <c r="M34" s="30" t="str">
        <f aca="false">IF(E34="","— #28 · 2x great-grandfather —",E34)</f>
        <v>— #28 · 2x great-grandfather —</v>
      </c>
    </row>
    <row r="35" customFormat="false" ht="18" hidden="false" customHeight="true" outlineLevel="0" collapsed="false">
      <c r="B35" s="38" t="n">
        <v>29</v>
      </c>
      <c r="C35" s="39" t="n">
        <v>5</v>
      </c>
      <c r="D35" s="40" t="s">
        <v>77</v>
      </c>
      <c r="E35" s="37"/>
      <c r="F35" s="37"/>
      <c r="G35" s="37"/>
      <c r="H35" s="37"/>
      <c r="I35" s="37"/>
      <c r="J35" s="37"/>
      <c r="K35" s="30" t="str">
        <f aca="false">IF(AND(F35="",G35=""),"","b. "&amp;F35&amp;IF(AND(F35&lt;&gt;"",G35&lt;&gt;""),", ","")&amp;G35)</f>
        <v/>
      </c>
      <c r="L35" s="30" t="str">
        <f aca="false">IF(AND(H35="",I35=""),"","d. "&amp;H35&amp;IF(AND(H35&lt;&gt;"",I35&lt;&gt;""),", ","")&amp;I35)</f>
        <v/>
      </c>
      <c r="M35" s="30" t="str">
        <f aca="false">IF(E35="","— #29 · 2x great-grandmother —",E35)</f>
        <v>— #29 · 2x great-grandmother —</v>
      </c>
    </row>
    <row r="36" customFormat="false" ht="18" hidden="false" customHeight="true" outlineLevel="0" collapsed="false">
      <c r="B36" s="38" t="n">
        <v>30</v>
      </c>
      <c r="C36" s="39" t="n">
        <v>5</v>
      </c>
      <c r="D36" s="40" t="s">
        <v>76</v>
      </c>
      <c r="E36" s="37"/>
      <c r="F36" s="37"/>
      <c r="G36" s="37"/>
      <c r="H36" s="37"/>
      <c r="I36" s="37"/>
      <c r="J36" s="37"/>
      <c r="K36" s="30" t="str">
        <f aca="false">IF(AND(F36="",G36=""),"","b. "&amp;F36&amp;IF(AND(F36&lt;&gt;"",G36&lt;&gt;""),", ","")&amp;G36)</f>
        <v/>
      </c>
      <c r="L36" s="30" t="str">
        <f aca="false">IF(AND(H36="",I36=""),"","d. "&amp;H36&amp;IF(AND(H36&lt;&gt;"",I36&lt;&gt;""),", ","")&amp;I36)</f>
        <v/>
      </c>
      <c r="M36" s="30" t="str">
        <f aca="false">IF(E36="","— #30 · 2x great-grandfather —",E36)</f>
        <v>— #30 · 2x great-grandfather —</v>
      </c>
    </row>
    <row r="37" customFormat="false" ht="18" hidden="false" customHeight="true" outlineLevel="0" collapsed="false">
      <c r="B37" s="38" t="n">
        <v>31</v>
      </c>
      <c r="C37" s="39" t="n">
        <v>5</v>
      </c>
      <c r="D37" s="40" t="s">
        <v>77</v>
      </c>
      <c r="E37" s="37"/>
      <c r="F37" s="37"/>
      <c r="G37" s="37"/>
      <c r="H37" s="37"/>
      <c r="I37" s="37"/>
      <c r="J37" s="37"/>
      <c r="K37" s="30" t="str">
        <f aca="false">IF(AND(F37="",G37=""),"","b. "&amp;F37&amp;IF(AND(F37&lt;&gt;"",G37&lt;&gt;""),", ","")&amp;G37)</f>
        <v/>
      </c>
      <c r="L37" s="30" t="str">
        <f aca="false">IF(AND(H37="",I37=""),"","d. "&amp;H37&amp;IF(AND(H37&lt;&gt;"",I37&lt;&gt;""),", ","")&amp;I37)</f>
        <v/>
      </c>
      <c r="M37" s="30" t="str">
        <f aca="false">IF(E37="","— #31 · 2x great-grandmother —",E37)</f>
        <v>— #31 · 2x great-grandmother —</v>
      </c>
    </row>
    <row r="38" customFormat="false" ht="18" hidden="false" customHeight="true" outlineLevel="0" collapsed="false">
      <c r="B38" s="31" t="n">
        <v>32</v>
      </c>
      <c r="C38" s="32" t="n">
        <v>6</v>
      </c>
      <c r="D38" s="33" t="s">
        <v>78</v>
      </c>
      <c r="E38" s="29"/>
      <c r="F38" s="29"/>
      <c r="G38" s="29"/>
      <c r="H38" s="29"/>
      <c r="I38" s="29"/>
      <c r="J38" s="29"/>
      <c r="K38" s="30" t="str">
        <f aca="false">IF(AND(F38="",G38=""),"","b. "&amp;F38&amp;IF(AND(F38&lt;&gt;"",G38&lt;&gt;""),", ","")&amp;G38)</f>
        <v/>
      </c>
      <c r="L38" s="30" t="str">
        <f aca="false">IF(AND(H38="",I38=""),"","d. "&amp;H38&amp;IF(AND(H38&lt;&gt;"",I38&lt;&gt;""),", ","")&amp;I38)</f>
        <v/>
      </c>
      <c r="M38" s="30" t="str">
        <f aca="false">IF(E38="","— #32 · 3x great-grandfather —",E38)</f>
        <v>— #32 · 3x great-grandfather —</v>
      </c>
    </row>
    <row r="39" customFormat="false" ht="18" hidden="false" customHeight="true" outlineLevel="0" collapsed="false">
      <c r="B39" s="34" t="n">
        <v>33</v>
      </c>
      <c r="C39" s="35" t="n">
        <v>6</v>
      </c>
      <c r="D39" s="36" t="s">
        <v>79</v>
      </c>
      <c r="E39" s="37"/>
      <c r="F39" s="37"/>
      <c r="G39" s="37"/>
      <c r="H39" s="37"/>
      <c r="I39" s="37"/>
      <c r="J39" s="37"/>
      <c r="K39" s="30" t="str">
        <f aca="false">IF(AND(F39="",G39=""),"","b. "&amp;F39&amp;IF(AND(F39&lt;&gt;"",G39&lt;&gt;""),", ","")&amp;G39)</f>
        <v/>
      </c>
      <c r="L39" s="30" t="str">
        <f aca="false">IF(AND(H39="",I39=""),"","d. "&amp;H39&amp;IF(AND(H39&lt;&gt;"",I39&lt;&gt;""),", ","")&amp;I39)</f>
        <v/>
      </c>
      <c r="M39" s="30" t="str">
        <f aca="false">IF(E39="","— #33 · 3x great-grandmother —",E39)</f>
        <v>— #33 · 3x great-grandmother —</v>
      </c>
    </row>
    <row r="40" customFormat="false" ht="18" hidden="false" customHeight="true" outlineLevel="0" collapsed="false">
      <c r="B40" s="34" t="n">
        <v>34</v>
      </c>
      <c r="C40" s="35" t="n">
        <v>6</v>
      </c>
      <c r="D40" s="36" t="s">
        <v>78</v>
      </c>
      <c r="E40" s="37"/>
      <c r="F40" s="37"/>
      <c r="G40" s="37"/>
      <c r="H40" s="37"/>
      <c r="I40" s="37"/>
      <c r="J40" s="37"/>
      <c r="K40" s="30" t="str">
        <f aca="false">IF(AND(F40="",G40=""),"","b. "&amp;F40&amp;IF(AND(F40&lt;&gt;"",G40&lt;&gt;""),", ","")&amp;G40)</f>
        <v/>
      </c>
      <c r="L40" s="30" t="str">
        <f aca="false">IF(AND(H40="",I40=""),"","d. "&amp;H40&amp;IF(AND(H40&lt;&gt;"",I40&lt;&gt;""),", ","")&amp;I40)</f>
        <v/>
      </c>
      <c r="M40" s="30" t="str">
        <f aca="false">IF(E40="","— #34 · 3x great-grandfather —",E40)</f>
        <v>— #34 · 3x great-grandfather —</v>
      </c>
    </row>
    <row r="41" customFormat="false" ht="18" hidden="false" customHeight="true" outlineLevel="0" collapsed="false">
      <c r="B41" s="34" t="n">
        <v>35</v>
      </c>
      <c r="C41" s="35" t="n">
        <v>6</v>
      </c>
      <c r="D41" s="36" t="s">
        <v>79</v>
      </c>
      <c r="E41" s="37"/>
      <c r="F41" s="37"/>
      <c r="G41" s="37"/>
      <c r="H41" s="37"/>
      <c r="I41" s="37"/>
      <c r="J41" s="37"/>
      <c r="K41" s="30" t="str">
        <f aca="false">IF(AND(F41="",G41=""),"","b. "&amp;F41&amp;IF(AND(F41&lt;&gt;"",G41&lt;&gt;""),", ","")&amp;G41)</f>
        <v/>
      </c>
      <c r="L41" s="30" t="str">
        <f aca="false">IF(AND(H41="",I41=""),"","d. "&amp;H41&amp;IF(AND(H41&lt;&gt;"",I41&lt;&gt;""),", ","")&amp;I41)</f>
        <v/>
      </c>
      <c r="M41" s="30" t="str">
        <f aca="false">IF(E41="","— #35 · 3x great-grandmother —",E41)</f>
        <v>— #35 · 3x great-grandmother —</v>
      </c>
    </row>
    <row r="42" customFormat="false" ht="18" hidden="false" customHeight="true" outlineLevel="0" collapsed="false">
      <c r="B42" s="34" t="n">
        <v>36</v>
      </c>
      <c r="C42" s="35" t="n">
        <v>6</v>
      </c>
      <c r="D42" s="36" t="s">
        <v>78</v>
      </c>
      <c r="E42" s="37"/>
      <c r="F42" s="37"/>
      <c r="G42" s="37"/>
      <c r="H42" s="37"/>
      <c r="I42" s="37"/>
      <c r="J42" s="37"/>
      <c r="K42" s="30" t="str">
        <f aca="false">IF(AND(F42="",G42=""),"","b. "&amp;F42&amp;IF(AND(F42&lt;&gt;"",G42&lt;&gt;""),", ","")&amp;G42)</f>
        <v/>
      </c>
      <c r="L42" s="30" t="str">
        <f aca="false">IF(AND(H42="",I42=""),"","d. "&amp;H42&amp;IF(AND(H42&lt;&gt;"",I42&lt;&gt;""),", ","")&amp;I42)</f>
        <v/>
      </c>
      <c r="M42" s="30" t="str">
        <f aca="false">IF(E42="","— #36 · 3x great-grandfather —",E42)</f>
        <v>— #36 · 3x great-grandfather —</v>
      </c>
    </row>
    <row r="43" customFormat="false" ht="18" hidden="false" customHeight="true" outlineLevel="0" collapsed="false">
      <c r="B43" s="34" t="n">
        <v>37</v>
      </c>
      <c r="C43" s="35" t="n">
        <v>6</v>
      </c>
      <c r="D43" s="36" t="s">
        <v>79</v>
      </c>
      <c r="E43" s="37"/>
      <c r="F43" s="37"/>
      <c r="G43" s="37"/>
      <c r="H43" s="37"/>
      <c r="I43" s="37"/>
      <c r="J43" s="37"/>
      <c r="K43" s="30" t="str">
        <f aca="false">IF(AND(F43="",G43=""),"","b. "&amp;F43&amp;IF(AND(F43&lt;&gt;"",G43&lt;&gt;""),", ","")&amp;G43)</f>
        <v/>
      </c>
      <c r="L43" s="30" t="str">
        <f aca="false">IF(AND(H43="",I43=""),"","d. "&amp;H43&amp;IF(AND(H43&lt;&gt;"",I43&lt;&gt;""),", ","")&amp;I43)</f>
        <v/>
      </c>
      <c r="M43" s="30" t="str">
        <f aca="false">IF(E43="","— #37 · 3x great-grandmother —",E43)</f>
        <v>— #37 · 3x great-grandmother —</v>
      </c>
    </row>
    <row r="44" customFormat="false" ht="18" hidden="false" customHeight="true" outlineLevel="0" collapsed="false">
      <c r="B44" s="34" t="n">
        <v>38</v>
      </c>
      <c r="C44" s="35" t="n">
        <v>6</v>
      </c>
      <c r="D44" s="36" t="s">
        <v>78</v>
      </c>
      <c r="E44" s="37"/>
      <c r="F44" s="37"/>
      <c r="G44" s="37"/>
      <c r="H44" s="37"/>
      <c r="I44" s="37"/>
      <c r="J44" s="37"/>
      <c r="K44" s="30" t="str">
        <f aca="false">IF(AND(F44="",G44=""),"","b. "&amp;F44&amp;IF(AND(F44&lt;&gt;"",G44&lt;&gt;""),", ","")&amp;G44)</f>
        <v/>
      </c>
      <c r="L44" s="30" t="str">
        <f aca="false">IF(AND(H44="",I44=""),"","d. "&amp;H44&amp;IF(AND(H44&lt;&gt;"",I44&lt;&gt;""),", ","")&amp;I44)</f>
        <v/>
      </c>
      <c r="M44" s="30" t="str">
        <f aca="false">IF(E44="","— #38 · 3x great-grandfather —",E44)</f>
        <v>— #38 · 3x great-grandfather —</v>
      </c>
    </row>
    <row r="45" customFormat="false" ht="18" hidden="false" customHeight="true" outlineLevel="0" collapsed="false">
      <c r="B45" s="34" t="n">
        <v>39</v>
      </c>
      <c r="C45" s="35" t="n">
        <v>6</v>
      </c>
      <c r="D45" s="36" t="s">
        <v>79</v>
      </c>
      <c r="E45" s="37"/>
      <c r="F45" s="37"/>
      <c r="G45" s="37"/>
      <c r="H45" s="37"/>
      <c r="I45" s="37"/>
      <c r="J45" s="37"/>
      <c r="K45" s="30" t="str">
        <f aca="false">IF(AND(F45="",G45=""),"","b. "&amp;F45&amp;IF(AND(F45&lt;&gt;"",G45&lt;&gt;""),", ","")&amp;G45)</f>
        <v/>
      </c>
      <c r="L45" s="30" t="str">
        <f aca="false">IF(AND(H45="",I45=""),"","d. "&amp;H45&amp;IF(AND(H45&lt;&gt;"",I45&lt;&gt;""),", ","")&amp;I45)</f>
        <v/>
      </c>
      <c r="M45" s="30" t="str">
        <f aca="false">IF(E45="","— #39 · 3x great-grandmother —",E45)</f>
        <v>— #39 · 3x great-grandmother —</v>
      </c>
    </row>
    <row r="46" customFormat="false" ht="18" hidden="false" customHeight="true" outlineLevel="0" collapsed="false">
      <c r="B46" s="34" t="n">
        <v>40</v>
      </c>
      <c r="C46" s="35" t="n">
        <v>6</v>
      </c>
      <c r="D46" s="36" t="s">
        <v>78</v>
      </c>
      <c r="E46" s="37"/>
      <c r="F46" s="37"/>
      <c r="G46" s="37"/>
      <c r="H46" s="37"/>
      <c r="I46" s="37"/>
      <c r="J46" s="37"/>
      <c r="K46" s="30" t="str">
        <f aca="false">IF(AND(F46="",G46=""),"","b. "&amp;F46&amp;IF(AND(F46&lt;&gt;"",G46&lt;&gt;""),", ","")&amp;G46)</f>
        <v/>
      </c>
      <c r="L46" s="30" t="str">
        <f aca="false">IF(AND(H46="",I46=""),"","d. "&amp;H46&amp;IF(AND(H46&lt;&gt;"",I46&lt;&gt;""),", ","")&amp;I46)</f>
        <v/>
      </c>
      <c r="M46" s="30" t="str">
        <f aca="false">IF(E46="","— #40 · 3x great-grandfather —",E46)</f>
        <v>— #40 · 3x great-grandfather —</v>
      </c>
    </row>
    <row r="47" customFormat="false" ht="18" hidden="false" customHeight="true" outlineLevel="0" collapsed="false">
      <c r="B47" s="34" t="n">
        <v>41</v>
      </c>
      <c r="C47" s="35" t="n">
        <v>6</v>
      </c>
      <c r="D47" s="36" t="s">
        <v>79</v>
      </c>
      <c r="E47" s="37"/>
      <c r="F47" s="37"/>
      <c r="G47" s="37"/>
      <c r="H47" s="37"/>
      <c r="I47" s="37"/>
      <c r="J47" s="37"/>
      <c r="K47" s="30" t="str">
        <f aca="false">IF(AND(F47="",G47=""),"","b. "&amp;F47&amp;IF(AND(F47&lt;&gt;"",G47&lt;&gt;""),", ","")&amp;G47)</f>
        <v/>
      </c>
      <c r="L47" s="30" t="str">
        <f aca="false">IF(AND(H47="",I47=""),"","d. "&amp;H47&amp;IF(AND(H47&lt;&gt;"",I47&lt;&gt;""),", ","")&amp;I47)</f>
        <v/>
      </c>
      <c r="M47" s="30" t="str">
        <f aca="false">IF(E47="","— #41 · 3x great-grandmother —",E47)</f>
        <v>— #41 · 3x great-grandmother —</v>
      </c>
    </row>
    <row r="48" customFormat="false" ht="18" hidden="false" customHeight="true" outlineLevel="0" collapsed="false">
      <c r="B48" s="34" t="n">
        <v>42</v>
      </c>
      <c r="C48" s="35" t="n">
        <v>6</v>
      </c>
      <c r="D48" s="36" t="s">
        <v>78</v>
      </c>
      <c r="E48" s="37"/>
      <c r="F48" s="37"/>
      <c r="G48" s="37"/>
      <c r="H48" s="37"/>
      <c r="I48" s="37"/>
      <c r="J48" s="37"/>
      <c r="K48" s="30" t="str">
        <f aca="false">IF(AND(F48="",G48=""),"","b. "&amp;F48&amp;IF(AND(F48&lt;&gt;"",G48&lt;&gt;""),", ","")&amp;G48)</f>
        <v/>
      </c>
      <c r="L48" s="30" t="str">
        <f aca="false">IF(AND(H48="",I48=""),"","d. "&amp;H48&amp;IF(AND(H48&lt;&gt;"",I48&lt;&gt;""),", ","")&amp;I48)</f>
        <v/>
      </c>
      <c r="M48" s="30" t="str">
        <f aca="false">IF(E48="","— #42 · 3x great-grandfather —",E48)</f>
        <v>— #42 · 3x great-grandfather —</v>
      </c>
    </row>
    <row r="49" customFormat="false" ht="18" hidden="false" customHeight="true" outlineLevel="0" collapsed="false">
      <c r="B49" s="34" t="n">
        <v>43</v>
      </c>
      <c r="C49" s="35" t="n">
        <v>6</v>
      </c>
      <c r="D49" s="36" t="s">
        <v>79</v>
      </c>
      <c r="E49" s="37"/>
      <c r="F49" s="37"/>
      <c r="G49" s="37"/>
      <c r="H49" s="37"/>
      <c r="I49" s="37"/>
      <c r="J49" s="37"/>
      <c r="K49" s="30" t="str">
        <f aca="false">IF(AND(F49="",G49=""),"","b. "&amp;F49&amp;IF(AND(F49&lt;&gt;"",G49&lt;&gt;""),", ","")&amp;G49)</f>
        <v/>
      </c>
      <c r="L49" s="30" t="str">
        <f aca="false">IF(AND(H49="",I49=""),"","d. "&amp;H49&amp;IF(AND(H49&lt;&gt;"",I49&lt;&gt;""),", ","")&amp;I49)</f>
        <v/>
      </c>
      <c r="M49" s="30" t="str">
        <f aca="false">IF(E49="","— #43 · 3x great-grandmother —",E49)</f>
        <v>— #43 · 3x great-grandmother —</v>
      </c>
    </row>
    <row r="50" customFormat="false" ht="18" hidden="false" customHeight="true" outlineLevel="0" collapsed="false">
      <c r="B50" s="34" t="n">
        <v>44</v>
      </c>
      <c r="C50" s="35" t="n">
        <v>6</v>
      </c>
      <c r="D50" s="36" t="s">
        <v>78</v>
      </c>
      <c r="E50" s="37"/>
      <c r="F50" s="37"/>
      <c r="G50" s="37"/>
      <c r="H50" s="37"/>
      <c r="I50" s="37"/>
      <c r="J50" s="37"/>
      <c r="K50" s="30" t="str">
        <f aca="false">IF(AND(F50="",G50=""),"","b. "&amp;F50&amp;IF(AND(F50&lt;&gt;"",G50&lt;&gt;""),", ","")&amp;G50)</f>
        <v/>
      </c>
      <c r="L50" s="30" t="str">
        <f aca="false">IF(AND(H50="",I50=""),"","d. "&amp;H50&amp;IF(AND(H50&lt;&gt;"",I50&lt;&gt;""),", ","")&amp;I50)</f>
        <v/>
      </c>
      <c r="M50" s="30" t="str">
        <f aca="false">IF(E50="","— #44 · 3x great-grandfather —",E50)</f>
        <v>— #44 · 3x great-grandfather —</v>
      </c>
    </row>
    <row r="51" customFormat="false" ht="18" hidden="false" customHeight="true" outlineLevel="0" collapsed="false">
      <c r="B51" s="34" t="n">
        <v>45</v>
      </c>
      <c r="C51" s="35" t="n">
        <v>6</v>
      </c>
      <c r="D51" s="36" t="s">
        <v>79</v>
      </c>
      <c r="E51" s="37"/>
      <c r="F51" s="37"/>
      <c r="G51" s="37"/>
      <c r="H51" s="37"/>
      <c r="I51" s="37"/>
      <c r="J51" s="37"/>
      <c r="K51" s="30" t="str">
        <f aca="false">IF(AND(F51="",G51=""),"","b. "&amp;F51&amp;IF(AND(F51&lt;&gt;"",G51&lt;&gt;""),", ","")&amp;G51)</f>
        <v/>
      </c>
      <c r="L51" s="30" t="str">
        <f aca="false">IF(AND(H51="",I51=""),"","d. "&amp;H51&amp;IF(AND(H51&lt;&gt;"",I51&lt;&gt;""),", ","")&amp;I51)</f>
        <v/>
      </c>
      <c r="M51" s="30" t="str">
        <f aca="false">IF(E51="","— #45 · 3x great-grandmother —",E51)</f>
        <v>— #45 · 3x great-grandmother —</v>
      </c>
    </row>
    <row r="52" customFormat="false" ht="18" hidden="false" customHeight="true" outlineLevel="0" collapsed="false">
      <c r="B52" s="34" t="n">
        <v>46</v>
      </c>
      <c r="C52" s="35" t="n">
        <v>6</v>
      </c>
      <c r="D52" s="36" t="s">
        <v>78</v>
      </c>
      <c r="E52" s="37"/>
      <c r="F52" s="37"/>
      <c r="G52" s="37"/>
      <c r="H52" s="37"/>
      <c r="I52" s="37"/>
      <c r="J52" s="37"/>
      <c r="K52" s="30" t="str">
        <f aca="false">IF(AND(F52="",G52=""),"","b. "&amp;F52&amp;IF(AND(F52&lt;&gt;"",G52&lt;&gt;""),", ","")&amp;G52)</f>
        <v/>
      </c>
      <c r="L52" s="30" t="str">
        <f aca="false">IF(AND(H52="",I52=""),"","d. "&amp;H52&amp;IF(AND(H52&lt;&gt;"",I52&lt;&gt;""),", ","")&amp;I52)</f>
        <v/>
      </c>
      <c r="M52" s="30" t="str">
        <f aca="false">IF(E52="","— #46 · 3x great-grandfather —",E52)</f>
        <v>— #46 · 3x great-grandfather —</v>
      </c>
    </row>
    <row r="53" customFormat="false" ht="18" hidden="false" customHeight="true" outlineLevel="0" collapsed="false">
      <c r="B53" s="34" t="n">
        <v>47</v>
      </c>
      <c r="C53" s="35" t="n">
        <v>6</v>
      </c>
      <c r="D53" s="36" t="s">
        <v>79</v>
      </c>
      <c r="E53" s="37"/>
      <c r="F53" s="37"/>
      <c r="G53" s="37"/>
      <c r="H53" s="37"/>
      <c r="I53" s="37"/>
      <c r="J53" s="37"/>
      <c r="K53" s="30" t="str">
        <f aca="false">IF(AND(F53="",G53=""),"","b. "&amp;F53&amp;IF(AND(F53&lt;&gt;"",G53&lt;&gt;""),", ","")&amp;G53)</f>
        <v/>
      </c>
      <c r="L53" s="30" t="str">
        <f aca="false">IF(AND(H53="",I53=""),"","d. "&amp;H53&amp;IF(AND(H53&lt;&gt;"",I53&lt;&gt;""),", ","")&amp;I53)</f>
        <v/>
      </c>
      <c r="M53" s="30" t="str">
        <f aca="false">IF(E53="","— #47 · 3x great-grandmother —",E53)</f>
        <v>— #47 · 3x great-grandmother —</v>
      </c>
    </row>
    <row r="54" customFormat="false" ht="18" hidden="false" customHeight="true" outlineLevel="0" collapsed="false">
      <c r="B54" s="34" t="n">
        <v>48</v>
      </c>
      <c r="C54" s="35" t="n">
        <v>6</v>
      </c>
      <c r="D54" s="36" t="s">
        <v>80</v>
      </c>
      <c r="E54" s="37"/>
      <c r="F54" s="37"/>
      <c r="G54" s="37"/>
      <c r="H54" s="37"/>
      <c r="I54" s="37"/>
      <c r="J54" s="37"/>
      <c r="K54" s="30" t="str">
        <f aca="false">IF(AND(F54="",G54=""),"","b. "&amp;F54&amp;IF(AND(F54&lt;&gt;"",G54&lt;&gt;""),", ","")&amp;G54)</f>
        <v/>
      </c>
      <c r="L54" s="30" t="str">
        <f aca="false">IF(AND(H54="",I54=""),"","d. "&amp;H54&amp;IF(AND(H54&lt;&gt;"",I54&lt;&gt;""),", ","")&amp;I54)</f>
        <v/>
      </c>
      <c r="M54" s="30" t="str">
        <f aca="false">IF(E54="","— #48 · 3x great-grandfather —",E54)</f>
        <v>— #48 · 3x great-grandfather —</v>
      </c>
    </row>
    <row r="55" customFormat="false" ht="18" hidden="false" customHeight="true" outlineLevel="0" collapsed="false">
      <c r="B55" s="34" t="n">
        <v>49</v>
      </c>
      <c r="C55" s="35" t="n">
        <v>6</v>
      </c>
      <c r="D55" s="36" t="s">
        <v>81</v>
      </c>
      <c r="E55" s="37"/>
      <c r="F55" s="37"/>
      <c r="G55" s="37"/>
      <c r="H55" s="37"/>
      <c r="I55" s="37"/>
      <c r="J55" s="37"/>
      <c r="K55" s="30" t="str">
        <f aca="false">IF(AND(F55="",G55=""),"","b. "&amp;F55&amp;IF(AND(F55&lt;&gt;"",G55&lt;&gt;""),", ","")&amp;G55)</f>
        <v/>
      </c>
      <c r="L55" s="30" t="str">
        <f aca="false">IF(AND(H55="",I55=""),"","d. "&amp;H55&amp;IF(AND(H55&lt;&gt;"",I55&lt;&gt;""),", ","")&amp;I55)</f>
        <v/>
      </c>
      <c r="M55" s="30" t="str">
        <f aca="false">IF(E55="","— #49 · 3x great-grandmother —",E55)</f>
        <v>— #49 · 3x great-grandmother —</v>
      </c>
    </row>
    <row r="56" customFormat="false" ht="18" hidden="false" customHeight="true" outlineLevel="0" collapsed="false">
      <c r="B56" s="34" t="n">
        <v>50</v>
      </c>
      <c r="C56" s="35" t="n">
        <v>6</v>
      </c>
      <c r="D56" s="36" t="s">
        <v>80</v>
      </c>
      <c r="E56" s="37"/>
      <c r="F56" s="37"/>
      <c r="G56" s="37"/>
      <c r="H56" s="37"/>
      <c r="I56" s="37"/>
      <c r="J56" s="37"/>
      <c r="K56" s="30" t="str">
        <f aca="false">IF(AND(F56="",G56=""),"","b. "&amp;F56&amp;IF(AND(F56&lt;&gt;"",G56&lt;&gt;""),", ","")&amp;G56)</f>
        <v/>
      </c>
      <c r="L56" s="30" t="str">
        <f aca="false">IF(AND(H56="",I56=""),"","d. "&amp;H56&amp;IF(AND(H56&lt;&gt;"",I56&lt;&gt;""),", ","")&amp;I56)</f>
        <v/>
      </c>
      <c r="M56" s="30" t="str">
        <f aca="false">IF(E56="","— #50 · 3x great-grandfather —",E56)</f>
        <v>— #50 · 3x great-grandfather —</v>
      </c>
    </row>
    <row r="57" customFormat="false" ht="18" hidden="false" customHeight="true" outlineLevel="0" collapsed="false">
      <c r="B57" s="34" t="n">
        <v>51</v>
      </c>
      <c r="C57" s="35" t="n">
        <v>6</v>
      </c>
      <c r="D57" s="36" t="s">
        <v>81</v>
      </c>
      <c r="E57" s="37"/>
      <c r="F57" s="37"/>
      <c r="G57" s="37"/>
      <c r="H57" s="37"/>
      <c r="I57" s="37"/>
      <c r="J57" s="37"/>
      <c r="K57" s="30" t="str">
        <f aca="false">IF(AND(F57="",G57=""),"","b. "&amp;F57&amp;IF(AND(F57&lt;&gt;"",G57&lt;&gt;""),", ","")&amp;G57)</f>
        <v/>
      </c>
      <c r="L57" s="30" t="str">
        <f aca="false">IF(AND(H57="",I57=""),"","d. "&amp;H57&amp;IF(AND(H57&lt;&gt;"",I57&lt;&gt;""),", ","")&amp;I57)</f>
        <v/>
      </c>
      <c r="M57" s="30" t="str">
        <f aca="false">IF(E57="","— #51 · 3x great-grandmother —",E57)</f>
        <v>— #51 · 3x great-grandmother —</v>
      </c>
    </row>
    <row r="58" customFormat="false" ht="18" hidden="false" customHeight="true" outlineLevel="0" collapsed="false">
      <c r="B58" s="34" t="n">
        <v>52</v>
      </c>
      <c r="C58" s="35" t="n">
        <v>6</v>
      </c>
      <c r="D58" s="36" t="s">
        <v>80</v>
      </c>
      <c r="E58" s="37"/>
      <c r="F58" s="37"/>
      <c r="G58" s="37"/>
      <c r="H58" s="37"/>
      <c r="I58" s="37"/>
      <c r="J58" s="37"/>
      <c r="K58" s="30" t="str">
        <f aca="false">IF(AND(F58="",G58=""),"","b. "&amp;F58&amp;IF(AND(F58&lt;&gt;"",G58&lt;&gt;""),", ","")&amp;G58)</f>
        <v/>
      </c>
      <c r="L58" s="30" t="str">
        <f aca="false">IF(AND(H58="",I58=""),"","d. "&amp;H58&amp;IF(AND(H58&lt;&gt;"",I58&lt;&gt;""),", ","")&amp;I58)</f>
        <v/>
      </c>
      <c r="M58" s="30" t="str">
        <f aca="false">IF(E58="","— #52 · 3x great-grandfather —",E58)</f>
        <v>— #52 · 3x great-grandfather —</v>
      </c>
    </row>
    <row r="59" customFormat="false" ht="18" hidden="false" customHeight="true" outlineLevel="0" collapsed="false">
      <c r="B59" s="34" t="n">
        <v>53</v>
      </c>
      <c r="C59" s="35" t="n">
        <v>6</v>
      </c>
      <c r="D59" s="36" t="s">
        <v>81</v>
      </c>
      <c r="E59" s="37"/>
      <c r="F59" s="37"/>
      <c r="G59" s="37"/>
      <c r="H59" s="37"/>
      <c r="I59" s="37"/>
      <c r="J59" s="37"/>
      <c r="K59" s="30" t="str">
        <f aca="false">IF(AND(F59="",G59=""),"","b. "&amp;F59&amp;IF(AND(F59&lt;&gt;"",G59&lt;&gt;""),", ","")&amp;G59)</f>
        <v/>
      </c>
      <c r="L59" s="30" t="str">
        <f aca="false">IF(AND(H59="",I59=""),"","d. "&amp;H59&amp;IF(AND(H59&lt;&gt;"",I59&lt;&gt;""),", ","")&amp;I59)</f>
        <v/>
      </c>
      <c r="M59" s="30" t="str">
        <f aca="false">IF(E59="","— #53 · 3x great-grandmother —",E59)</f>
        <v>— #53 · 3x great-grandmother —</v>
      </c>
    </row>
    <row r="60" customFormat="false" ht="18" hidden="false" customHeight="true" outlineLevel="0" collapsed="false">
      <c r="B60" s="34" t="n">
        <v>54</v>
      </c>
      <c r="C60" s="35" t="n">
        <v>6</v>
      </c>
      <c r="D60" s="36" t="s">
        <v>80</v>
      </c>
      <c r="E60" s="37"/>
      <c r="F60" s="37"/>
      <c r="G60" s="37"/>
      <c r="H60" s="37"/>
      <c r="I60" s="37"/>
      <c r="J60" s="37"/>
      <c r="K60" s="30" t="str">
        <f aca="false">IF(AND(F60="",G60=""),"","b. "&amp;F60&amp;IF(AND(F60&lt;&gt;"",G60&lt;&gt;""),", ","")&amp;G60)</f>
        <v/>
      </c>
      <c r="L60" s="30" t="str">
        <f aca="false">IF(AND(H60="",I60=""),"","d. "&amp;H60&amp;IF(AND(H60&lt;&gt;"",I60&lt;&gt;""),", ","")&amp;I60)</f>
        <v/>
      </c>
      <c r="M60" s="30" t="str">
        <f aca="false">IF(E60="","— #54 · 3x great-grandfather —",E60)</f>
        <v>— #54 · 3x great-grandfather —</v>
      </c>
    </row>
    <row r="61" customFormat="false" ht="18" hidden="false" customHeight="true" outlineLevel="0" collapsed="false">
      <c r="B61" s="34" t="n">
        <v>55</v>
      </c>
      <c r="C61" s="35" t="n">
        <v>6</v>
      </c>
      <c r="D61" s="36" t="s">
        <v>81</v>
      </c>
      <c r="E61" s="37"/>
      <c r="F61" s="37"/>
      <c r="G61" s="37"/>
      <c r="H61" s="37"/>
      <c r="I61" s="37"/>
      <c r="J61" s="37"/>
      <c r="K61" s="30" t="str">
        <f aca="false">IF(AND(F61="",G61=""),"","b. "&amp;F61&amp;IF(AND(F61&lt;&gt;"",G61&lt;&gt;""),", ","")&amp;G61)</f>
        <v/>
      </c>
      <c r="L61" s="30" t="str">
        <f aca="false">IF(AND(H61="",I61=""),"","d. "&amp;H61&amp;IF(AND(H61&lt;&gt;"",I61&lt;&gt;""),", ","")&amp;I61)</f>
        <v/>
      </c>
      <c r="M61" s="30" t="str">
        <f aca="false">IF(E61="","— #55 · 3x great-grandmother —",E61)</f>
        <v>— #55 · 3x great-grandmother —</v>
      </c>
    </row>
    <row r="62" customFormat="false" ht="18" hidden="false" customHeight="true" outlineLevel="0" collapsed="false">
      <c r="B62" s="34" t="n">
        <v>56</v>
      </c>
      <c r="C62" s="35" t="n">
        <v>6</v>
      </c>
      <c r="D62" s="36" t="s">
        <v>80</v>
      </c>
      <c r="E62" s="37"/>
      <c r="F62" s="37"/>
      <c r="G62" s="37"/>
      <c r="H62" s="37"/>
      <c r="I62" s="37"/>
      <c r="J62" s="37"/>
      <c r="K62" s="30" t="str">
        <f aca="false">IF(AND(F62="",G62=""),"","b. "&amp;F62&amp;IF(AND(F62&lt;&gt;"",G62&lt;&gt;""),", ","")&amp;G62)</f>
        <v/>
      </c>
      <c r="L62" s="30" t="str">
        <f aca="false">IF(AND(H62="",I62=""),"","d. "&amp;H62&amp;IF(AND(H62&lt;&gt;"",I62&lt;&gt;""),", ","")&amp;I62)</f>
        <v/>
      </c>
      <c r="M62" s="30" t="str">
        <f aca="false">IF(E62="","— #56 · 3x great-grandfather —",E62)</f>
        <v>— #56 · 3x great-grandfather —</v>
      </c>
    </row>
    <row r="63" customFormat="false" ht="18" hidden="false" customHeight="true" outlineLevel="0" collapsed="false">
      <c r="B63" s="34" t="n">
        <v>57</v>
      </c>
      <c r="C63" s="35" t="n">
        <v>6</v>
      </c>
      <c r="D63" s="36" t="s">
        <v>81</v>
      </c>
      <c r="E63" s="37"/>
      <c r="F63" s="37"/>
      <c r="G63" s="37"/>
      <c r="H63" s="37"/>
      <c r="I63" s="37"/>
      <c r="J63" s="37"/>
      <c r="K63" s="30" t="str">
        <f aca="false">IF(AND(F63="",G63=""),"","b. "&amp;F63&amp;IF(AND(F63&lt;&gt;"",G63&lt;&gt;""),", ","")&amp;G63)</f>
        <v/>
      </c>
      <c r="L63" s="30" t="str">
        <f aca="false">IF(AND(H63="",I63=""),"","d. "&amp;H63&amp;IF(AND(H63&lt;&gt;"",I63&lt;&gt;""),", ","")&amp;I63)</f>
        <v/>
      </c>
      <c r="M63" s="30" t="str">
        <f aca="false">IF(E63="","— #57 · 3x great-grandmother —",E63)</f>
        <v>— #57 · 3x great-grandmother —</v>
      </c>
    </row>
    <row r="64" customFormat="false" ht="18" hidden="false" customHeight="true" outlineLevel="0" collapsed="false">
      <c r="B64" s="34" t="n">
        <v>58</v>
      </c>
      <c r="C64" s="35" t="n">
        <v>6</v>
      </c>
      <c r="D64" s="36" t="s">
        <v>80</v>
      </c>
      <c r="E64" s="37"/>
      <c r="F64" s="37"/>
      <c r="G64" s="37"/>
      <c r="H64" s="37"/>
      <c r="I64" s="37"/>
      <c r="J64" s="37"/>
      <c r="K64" s="30" t="str">
        <f aca="false">IF(AND(F64="",G64=""),"","b. "&amp;F64&amp;IF(AND(F64&lt;&gt;"",G64&lt;&gt;""),", ","")&amp;G64)</f>
        <v/>
      </c>
      <c r="L64" s="30" t="str">
        <f aca="false">IF(AND(H64="",I64=""),"","d. "&amp;H64&amp;IF(AND(H64&lt;&gt;"",I64&lt;&gt;""),", ","")&amp;I64)</f>
        <v/>
      </c>
      <c r="M64" s="30" t="str">
        <f aca="false">IF(E64="","— #58 · 3x great-grandfather —",E64)</f>
        <v>— #58 · 3x great-grandfather —</v>
      </c>
    </row>
    <row r="65" customFormat="false" ht="18" hidden="false" customHeight="true" outlineLevel="0" collapsed="false">
      <c r="B65" s="34" t="n">
        <v>59</v>
      </c>
      <c r="C65" s="35" t="n">
        <v>6</v>
      </c>
      <c r="D65" s="36" t="s">
        <v>81</v>
      </c>
      <c r="E65" s="37"/>
      <c r="F65" s="37"/>
      <c r="G65" s="37"/>
      <c r="H65" s="37"/>
      <c r="I65" s="37"/>
      <c r="J65" s="37"/>
      <c r="K65" s="30" t="str">
        <f aca="false">IF(AND(F65="",G65=""),"","b. "&amp;F65&amp;IF(AND(F65&lt;&gt;"",G65&lt;&gt;""),", ","")&amp;G65)</f>
        <v/>
      </c>
      <c r="L65" s="30" t="str">
        <f aca="false">IF(AND(H65="",I65=""),"","d. "&amp;H65&amp;IF(AND(H65&lt;&gt;"",I65&lt;&gt;""),", ","")&amp;I65)</f>
        <v/>
      </c>
      <c r="M65" s="30" t="str">
        <f aca="false">IF(E65="","— #59 · 3x great-grandmother —",E65)</f>
        <v>— #59 · 3x great-grandmother —</v>
      </c>
    </row>
    <row r="66" customFormat="false" ht="18" hidden="false" customHeight="true" outlineLevel="0" collapsed="false">
      <c r="B66" s="34" t="n">
        <v>60</v>
      </c>
      <c r="C66" s="35" t="n">
        <v>6</v>
      </c>
      <c r="D66" s="36" t="s">
        <v>80</v>
      </c>
      <c r="E66" s="37"/>
      <c r="F66" s="37"/>
      <c r="G66" s="37"/>
      <c r="H66" s="37"/>
      <c r="I66" s="37"/>
      <c r="J66" s="37"/>
      <c r="K66" s="30" t="str">
        <f aca="false">IF(AND(F66="",G66=""),"","b. "&amp;F66&amp;IF(AND(F66&lt;&gt;"",G66&lt;&gt;""),", ","")&amp;G66)</f>
        <v/>
      </c>
      <c r="L66" s="30" t="str">
        <f aca="false">IF(AND(H66="",I66=""),"","d. "&amp;H66&amp;IF(AND(H66&lt;&gt;"",I66&lt;&gt;""),", ","")&amp;I66)</f>
        <v/>
      </c>
      <c r="M66" s="30" t="str">
        <f aca="false">IF(E66="","— #60 · 3x great-grandfather —",E66)</f>
        <v>— #60 · 3x great-grandfather —</v>
      </c>
    </row>
    <row r="67" customFormat="false" ht="18" hidden="false" customHeight="true" outlineLevel="0" collapsed="false">
      <c r="B67" s="34" t="n">
        <v>61</v>
      </c>
      <c r="C67" s="35" t="n">
        <v>6</v>
      </c>
      <c r="D67" s="36" t="s">
        <v>81</v>
      </c>
      <c r="E67" s="37"/>
      <c r="F67" s="37"/>
      <c r="G67" s="37"/>
      <c r="H67" s="37"/>
      <c r="I67" s="37"/>
      <c r="J67" s="37"/>
      <c r="K67" s="30" t="str">
        <f aca="false">IF(AND(F67="",G67=""),"","b. "&amp;F67&amp;IF(AND(F67&lt;&gt;"",G67&lt;&gt;""),", ","")&amp;G67)</f>
        <v/>
      </c>
      <c r="L67" s="30" t="str">
        <f aca="false">IF(AND(H67="",I67=""),"","d. "&amp;H67&amp;IF(AND(H67&lt;&gt;"",I67&lt;&gt;""),", ","")&amp;I67)</f>
        <v/>
      </c>
      <c r="M67" s="30" t="str">
        <f aca="false">IF(E67="","— #61 · 3x great-grandmother —",E67)</f>
        <v>— #61 · 3x great-grandmother —</v>
      </c>
    </row>
    <row r="68" customFormat="false" ht="18" hidden="false" customHeight="true" outlineLevel="0" collapsed="false">
      <c r="B68" s="34" t="n">
        <v>62</v>
      </c>
      <c r="C68" s="35" t="n">
        <v>6</v>
      </c>
      <c r="D68" s="36" t="s">
        <v>80</v>
      </c>
      <c r="E68" s="37"/>
      <c r="F68" s="37"/>
      <c r="G68" s="37"/>
      <c r="H68" s="37"/>
      <c r="I68" s="37"/>
      <c r="J68" s="37"/>
      <c r="K68" s="30" t="str">
        <f aca="false">IF(AND(F68="",G68=""),"","b. "&amp;F68&amp;IF(AND(F68&lt;&gt;"",G68&lt;&gt;""),", ","")&amp;G68)</f>
        <v/>
      </c>
      <c r="L68" s="30" t="str">
        <f aca="false">IF(AND(H68="",I68=""),"","d. "&amp;H68&amp;IF(AND(H68&lt;&gt;"",I68&lt;&gt;""),", ","")&amp;I68)</f>
        <v/>
      </c>
      <c r="M68" s="30" t="str">
        <f aca="false">IF(E68="","— #62 · 3x great-grandfather —",E68)</f>
        <v>— #62 · 3x great-grandfather —</v>
      </c>
    </row>
    <row r="69" customFormat="false" ht="18" hidden="false" customHeight="true" outlineLevel="0" collapsed="false">
      <c r="B69" s="34" t="n">
        <v>63</v>
      </c>
      <c r="C69" s="35" t="n">
        <v>6</v>
      </c>
      <c r="D69" s="36" t="s">
        <v>81</v>
      </c>
      <c r="E69" s="37"/>
      <c r="F69" s="37"/>
      <c r="G69" s="37"/>
      <c r="H69" s="37"/>
      <c r="I69" s="37"/>
      <c r="J69" s="37"/>
      <c r="K69" s="30" t="str">
        <f aca="false">IF(AND(F69="",G69=""),"","b. "&amp;F69&amp;IF(AND(F69&lt;&gt;"",G69&lt;&gt;""),", ","")&amp;G69)</f>
        <v/>
      </c>
      <c r="L69" s="30" t="str">
        <f aca="false">IF(AND(H69="",I69=""),"","d. "&amp;H69&amp;IF(AND(H69&lt;&gt;"",I69&lt;&gt;""),", ","")&amp;I69)</f>
        <v/>
      </c>
      <c r="M69" s="30" t="str">
        <f aca="false">IF(E69="","— #63 · 3x great-grandmother —",E69)</f>
        <v>— #63 · 3x great-grandmother —</v>
      </c>
    </row>
    <row r="70" customFormat="false" ht="18" hidden="false" customHeight="true" outlineLevel="0" collapsed="false">
      <c r="B70" s="26" t="n">
        <v>64</v>
      </c>
      <c r="C70" s="27" t="n">
        <v>7</v>
      </c>
      <c r="D70" s="28" t="s">
        <v>82</v>
      </c>
      <c r="E70" s="29"/>
      <c r="F70" s="29"/>
      <c r="G70" s="29"/>
      <c r="H70" s="29"/>
      <c r="I70" s="29"/>
      <c r="J70" s="29"/>
      <c r="K70" s="30" t="str">
        <f aca="false">IF(AND(F70="",G70=""),"","b. "&amp;F70&amp;IF(AND(F70&lt;&gt;"",G70&lt;&gt;""),", ","")&amp;G70)</f>
        <v/>
      </c>
      <c r="L70" s="30" t="str">
        <f aca="false">IF(AND(H70="",I70=""),"","d. "&amp;H70&amp;IF(AND(H70&lt;&gt;"",I70&lt;&gt;""),", ","")&amp;I70)</f>
        <v/>
      </c>
      <c r="M70" s="30" t="str">
        <f aca="false">IF(E70="","— #64 · 4x great-grandfather —",E70)</f>
        <v>— #64 · 4x great-grandfather —</v>
      </c>
    </row>
    <row r="71" customFormat="false" ht="18" hidden="false" customHeight="true" outlineLevel="0" collapsed="false">
      <c r="B71" s="38" t="n">
        <v>65</v>
      </c>
      <c r="C71" s="39" t="n">
        <v>7</v>
      </c>
      <c r="D71" s="40" t="s">
        <v>83</v>
      </c>
      <c r="E71" s="37"/>
      <c r="F71" s="37"/>
      <c r="G71" s="37"/>
      <c r="H71" s="37"/>
      <c r="I71" s="37"/>
      <c r="J71" s="37"/>
      <c r="K71" s="30" t="str">
        <f aca="false">IF(AND(F71="",G71=""),"","b. "&amp;F71&amp;IF(AND(F71&lt;&gt;"",G71&lt;&gt;""),", ","")&amp;G71)</f>
        <v/>
      </c>
      <c r="L71" s="30" t="str">
        <f aca="false">IF(AND(H71="",I71=""),"","d. "&amp;H71&amp;IF(AND(H71&lt;&gt;"",I71&lt;&gt;""),", ","")&amp;I71)</f>
        <v/>
      </c>
      <c r="M71" s="30" t="str">
        <f aca="false">IF(E71="","— #65 · 4x great-grandmother —",E71)</f>
        <v>— #65 · 4x great-grandmother —</v>
      </c>
    </row>
    <row r="72" customFormat="false" ht="18" hidden="false" customHeight="true" outlineLevel="0" collapsed="false">
      <c r="B72" s="38" t="n">
        <v>66</v>
      </c>
      <c r="C72" s="39" t="n">
        <v>7</v>
      </c>
      <c r="D72" s="40" t="s">
        <v>82</v>
      </c>
      <c r="E72" s="37"/>
      <c r="F72" s="37"/>
      <c r="G72" s="37"/>
      <c r="H72" s="37"/>
      <c r="I72" s="37"/>
      <c r="J72" s="37"/>
      <c r="K72" s="30" t="str">
        <f aca="false">IF(AND(F72="",G72=""),"","b. "&amp;F72&amp;IF(AND(F72&lt;&gt;"",G72&lt;&gt;""),", ","")&amp;G72)</f>
        <v/>
      </c>
      <c r="L72" s="30" t="str">
        <f aca="false">IF(AND(H72="",I72=""),"","d. "&amp;H72&amp;IF(AND(H72&lt;&gt;"",I72&lt;&gt;""),", ","")&amp;I72)</f>
        <v/>
      </c>
      <c r="M72" s="30" t="str">
        <f aca="false">IF(E72="","— #66 · 4x great-grandfather —",E72)</f>
        <v>— #66 · 4x great-grandfather —</v>
      </c>
    </row>
    <row r="73" customFormat="false" ht="18" hidden="false" customHeight="true" outlineLevel="0" collapsed="false">
      <c r="B73" s="38" t="n">
        <v>67</v>
      </c>
      <c r="C73" s="39" t="n">
        <v>7</v>
      </c>
      <c r="D73" s="40" t="s">
        <v>83</v>
      </c>
      <c r="E73" s="37"/>
      <c r="F73" s="37"/>
      <c r="G73" s="37"/>
      <c r="H73" s="37"/>
      <c r="I73" s="37"/>
      <c r="J73" s="37"/>
      <c r="K73" s="30" t="str">
        <f aca="false">IF(AND(F73="",G73=""),"","b. "&amp;F73&amp;IF(AND(F73&lt;&gt;"",G73&lt;&gt;""),", ","")&amp;G73)</f>
        <v/>
      </c>
      <c r="L73" s="30" t="str">
        <f aca="false">IF(AND(H73="",I73=""),"","d. "&amp;H73&amp;IF(AND(H73&lt;&gt;"",I73&lt;&gt;""),", ","")&amp;I73)</f>
        <v/>
      </c>
      <c r="M73" s="30" t="str">
        <f aca="false">IF(E73="","— #67 · 4x great-grandmother —",E73)</f>
        <v>— #67 · 4x great-grandmother —</v>
      </c>
    </row>
    <row r="74" customFormat="false" ht="18" hidden="false" customHeight="true" outlineLevel="0" collapsed="false">
      <c r="B74" s="38" t="n">
        <v>68</v>
      </c>
      <c r="C74" s="39" t="n">
        <v>7</v>
      </c>
      <c r="D74" s="40" t="s">
        <v>82</v>
      </c>
      <c r="E74" s="37"/>
      <c r="F74" s="37"/>
      <c r="G74" s="37"/>
      <c r="H74" s="37"/>
      <c r="I74" s="37"/>
      <c r="J74" s="37"/>
      <c r="K74" s="30" t="str">
        <f aca="false">IF(AND(F74="",G74=""),"","b. "&amp;F74&amp;IF(AND(F74&lt;&gt;"",G74&lt;&gt;""),", ","")&amp;G74)</f>
        <v/>
      </c>
      <c r="L74" s="30" t="str">
        <f aca="false">IF(AND(H74="",I74=""),"","d. "&amp;H74&amp;IF(AND(H74&lt;&gt;"",I74&lt;&gt;""),", ","")&amp;I74)</f>
        <v/>
      </c>
      <c r="M74" s="30" t="str">
        <f aca="false">IF(E74="","— #68 · 4x great-grandfather —",E74)</f>
        <v>— #68 · 4x great-grandfather —</v>
      </c>
    </row>
    <row r="75" customFormat="false" ht="18" hidden="false" customHeight="true" outlineLevel="0" collapsed="false">
      <c r="B75" s="38" t="n">
        <v>69</v>
      </c>
      <c r="C75" s="39" t="n">
        <v>7</v>
      </c>
      <c r="D75" s="40" t="s">
        <v>83</v>
      </c>
      <c r="E75" s="37"/>
      <c r="F75" s="37"/>
      <c r="G75" s="37"/>
      <c r="H75" s="37"/>
      <c r="I75" s="37"/>
      <c r="J75" s="37"/>
      <c r="K75" s="30" t="str">
        <f aca="false">IF(AND(F75="",G75=""),"","b. "&amp;F75&amp;IF(AND(F75&lt;&gt;"",G75&lt;&gt;""),", ","")&amp;G75)</f>
        <v/>
      </c>
      <c r="L75" s="30" t="str">
        <f aca="false">IF(AND(H75="",I75=""),"","d. "&amp;H75&amp;IF(AND(H75&lt;&gt;"",I75&lt;&gt;""),", ","")&amp;I75)</f>
        <v/>
      </c>
      <c r="M75" s="30" t="str">
        <f aca="false">IF(E75="","— #69 · 4x great-grandmother —",E75)</f>
        <v>— #69 · 4x great-grandmother —</v>
      </c>
    </row>
    <row r="76" customFormat="false" ht="18" hidden="false" customHeight="true" outlineLevel="0" collapsed="false">
      <c r="B76" s="38" t="n">
        <v>70</v>
      </c>
      <c r="C76" s="39" t="n">
        <v>7</v>
      </c>
      <c r="D76" s="40" t="s">
        <v>82</v>
      </c>
      <c r="E76" s="37"/>
      <c r="F76" s="37"/>
      <c r="G76" s="37"/>
      <c r="H76" s="37"/>
      <c r="I76" s="37"/>
      <c r="J76" s="37"/>
      <c r="K76" s="30" t="str">
        <f aca="false">IF(AND(F76="",G76=""),"","b. "&amp;F76&amp;IF(AND(F76&lt;&gt;"",G76&lt;&gt;""),", ","")&amp;G76)</f>
        <v/>
      </c>
      <c r="L76" s="30" t="str">
        <f aca="false">IF(AND(H76="",I76=""),"","d. "&amp;H76&amp;IF(AND(H76&lt;&gt;"",I76&lt;&gt;""),", ","")&amp;I76)</f>
        <v/>
      </c>
      <c r="M76" s="30" t="str">
        <f aca="false">IF(E76="","— #70 · 4x great-grandfather —",E76)</f>
        <v>— #70 · 4x great-grandfather —</v>
      </c>
    </row>
    <row r="77" customFormat="false" ht="18" hidden="false" customHeight="true" outlineLevel="0" collapsed="false">
      <c r="B77" s="38" t="n">
        <v>71</v>
      </c>
      <c r="C77" s="39" t="n">
        <v>7</v>
      </c>
      <c r="D77" s="40" t="s">
        <v>83</v>
      </c>
      <c r="E77" s="37"/>
      <c r="F77" s="37"/>
      <c r="G77" s="37"/>
      <c r="H77" s="37"/>
      <c r="I77" s="37"/>
      <c r="J77" s="37"/>
      <c r="K77" s="30" t="str">
        <f aca="false">IF(AND(F77="",G77=""),"","b. "&amp;F77&amp;IF(AND(F77&lt;&gt;"",G77&lt;&gt;""),", ","")&amp;G77)</f>
        <v/>
      </c>
      <c r="L77" s="30" t="str">
        <f aca="false">IF(AND(H77="",I77=""),"","d. "&amp;H77&amp;IF(AND(H77&lt;&gt;"",I77&lt;&gt;""),", ","")&amp;I77)</f>
        <v/>
      </c>
      <c r="M77" s="30" t="str">
        <f aca="false">IF(E77="","— #71 · 4x great-grandmother —",E77)</f>
        <v>— #71 · 4x great-grandmother —</v>
      </c>
    </row>
    <row r="78" customFormat="false" ht="18" hidden="false" customHeight="true" outlineLevel="0" collapsed="false">
      <c r="B78" s="38" t="n">
        <v>72</v>
      </c>
      <c r="C78" s="39" t="n">
        <v>7</v>
      </c>
      <c r="D78" s="40" t="s">
        <v>82</v>
      </c>
      <c r="E78" s="37"/>
      <c r="F78" s="37"/>
      <c r="G78" s="37"/>
      <c r="H78" s="37"/>
      <c r="I78" s="37"/>
      <c r="J78" s="37"/>
      <c r="K78" s="30" t="str">
        <f aca="false">IF(AND(F78="",G78=""),"","b. "&amp;F78&amp;IF(AND(F78&lt;&gt;"",G78&lt;&gt;""),", ","")&amp;G78)</f>
        <v/>
      </c>
      <c r="L78" s="30" t="str">
        <f aca="false">IF(AND(H78="",I78=""),"","d. "&amp;H78&amp;IF(AND(H78&lt;&gt;"",I78&lt;&gt;""),", ","")&amp;I78)</f>
        <v/>
      </c>
      <c r="M78" s="30" t="str">
        <f aca="false">IF(E78="","— #72 · 4x great-grandfather —",E78)</f>
        <v>— #72 · 4x great-grandfather —</v>
      </c>
    </row>
    <row r="79" customFormat="false" ht="18" hidden="false" customHeight="true" outlineLevel="0" collapsed="false">
      <c r="B79" s="38" t="n">
        <v>73</v>
      </c>
      <c r="C79" s="39" t="n">
        <v>7</v>
      </c>
      <c r="D79" s="40" t="s">
        <v>83</v>
      </c>
      <c r="E79" s="37"/>
      <c r="F79" s="37"/>
      <c r="G79" s="37"/>
      <c r="H79" s="37"/>
      <c r="I79" s="37"/>
      <c r="J79" s="37"/>
      <c r="K79" s="30" t="str">
        <f aca="false">IF(AND(F79="",G79=""),"","b. "&amp;F79&amp;IF(AND(F79&lt;&gt;"",G79&lt;&gt;""),", ","")&amp;G79)</f>
        <v/>
      </c>
      <c r="L79" s="30" t="str">
        <f aca="false">IF(AND(H79="",I79=""),"","d. "&amp;H79&amp;IF(AND(H79&lt;&gt;"",I79&lt;&gt;""),", ","")&amp;I79)</f>
        <v/>
      </c>
      <c r="M79" s="30" t="str">
        <f aca="false">IF(E79="","— #73 · 4x great-grandmother —",E79)</f>
        <v>— #73 · 4x great-grandmother —</v>
      </c>
    </row>
    <row r="80" customFormat="false" ht="18" hidden="false" customHeight="true" outlineLevel="0" collapsed="false">
      <c r="B80" s="38" t="n">
        <v>74</v>
      </c>
      <c r="C80" s="39" t="n">
        <v>7</v>
      </c>
      <c r="D80" s="40" t="s">
        <v>82</v>
      </c>
      <c r="E80" s="37"/>
      <c r="F80" s="37"/>
      <c r="G80" s="37"/>
      <c r="H80" s="37"/>
      <c r="I80" s="37"/>
      <c r="J80" s="37"/>
      <c r="K80" s="30" t="str">
        <f aca="false">IF(AND(F80="",G80=""),"","b. "&amp;F80&amp;IF(AND(F80&lt;&gt;"",G80&lt;&gt;""),", ","")&amp;G80)</f>
        <v/>
      </c>
      <c r="L80" s="30" t="str">
        <f aca="false">IF(AND(H80="",I80=""),"","d. "&amp;H80&amp;IF(AND(H80&lt;&gt;"",I80&lt;&gt;""),", ","")&amp;I80)</f>
        <v/>
      </c>
      <c r="M80" s="30" t="str">
        <f aca="false">IF(E80="","— #74 · 4x great-grandfather —",E80)</f>
        <v>— #74 · 4x great-grandfather —</v>
      </c>
    </row>
    <row r="81" customFormat="false" ht="18" hidden="false" customHeight="true" outlineLevel="0" collapsed="false">
      <c r="B81" s="38" t="n">
        <v>75</v>
      </c>
      <c r="C81" s="39" t="n">
        <v>7</v>
      </c>
      <c r="D81" s="40" t="s">
        <v>83</v>
      </c>
      <c r="E81" s="37"/>
      <c r="F81" s="37"/>
      <c r="G81" s="37"/>
      <c r="H81" s="37"/>
      <c r="I81" s="37"/>
      <c r="J81" s="37"/>
      <c r="K81" s="30" t="str">
        <f aca="false">IF(AND(F81="",G81=""),"","b. "&amp;F81&amp;IF(AND(F81&lt;&gt;"",G81&lt;&gt;""),", ","")&amp;G81)</f>
        <v/>
      </c>
      <c r="L81" s="30" t="str">
        <f aca="false">IF(AND(H81="",I81=""),"","d. "&amp;H81&amp;IF(AND(H81&lt;&gt;"",I81&lt;&gt;""),", ","")&amp;I81)</f>
        <v/>
      </c>
      <c r="M81" s="30" t="str">
        <f aca="false">IF(E81="","— #75 · 4x great-grandmother —",E81)</f>
        <v>— #75 · 4x great-grandmother —</v>
      </c>
    </row>
    <row r="82" customFormat="false" ht="18" hidden="false" customHeight="true" outlineLevel="0" collapsed="false">
      <c r="B82" s="38" t="n">
        <v>76</v>
      </c>
      <c r="C82" s="39" t="n">
        <v>7</v>
      </c>
      <c r="D82" s="40" t="s">
        <v>82</v>
      </c>
      <c r="E82" s="37"/>
      <c r="F82" s="37"/>
      <c r="G82" s="37"/>
      <c r="H82" s="37"/>
      <c r="I82" s="37"/>
      <c r="J82" s="37"/>
      <c r="K82" s="30" t="str">
        <f aca="false">IF(AND(F82="",G82=""),"","b. "&amp;F82&amp;IF(AND(F82&lt;&gt;"",G82&lt;&gt;""),", ","")&amp;G82)</f>
        <v/>
      </c>
      <c r="L82" s="30" t="str">
        <f aca="false">IF(AND(H82="",I82=""),"","d. "&amp;H82&amp;IF(AND(H82&lt;&gt;"",I82&lt;&gt;""),", ","")&amp;I82)</f>
        <v/>
      </c>
      <c r="M82" s="30" t="str">
        <f aca="false">IF(E82="","— #76 · 4x great-grandfather —",E82)</f>
        <v>— #76 · 4x great-grandfather —</v>
      </c>
    </row>
    <row r="83" customFormat="false" ht="18" hidden="false" customHeight="true" outlineLevel="0" collapsed="false">
      <c r="B83" s="38" t="n">
        <v>77</v>
      </c>
      <c r="C83" s="39" t="n">
        <v>7</v>
      </c>
      <c r="D83" s="40" t="s">
        <v>83</v>
      </c>
      <c r="E83" s="37"/>
      <c r="F83" s="37"/>
      <c r="G83" s="37"/>
      <c r="H83" s="37"/>
      <c r="I83" s="37"/>
      <c r="J83" s="37"/>
      <c r="K83" s="30" t="str">
        <f aca="false">IF(AND(F83="",G83=""),"","b. "&amp;F83&amp;IF(AND(F83&lt;&gt;"",G83&lt;&gt;""),", ","")&amp;G83)</f>
        <v/>
      </c>
      <c r="L83" s="30" t="str">
        <f aca="false">IF(AND(H83="",I83=""),"","d. "&amp;H83&amp;IF(AND(H83&lt;&gt;"",I83&lt;&gt;""),", ","")&amp;I83)</f>
        <v/>
      </c>
      <c r="M83" s="30" t="str">
        <f aca="false">IF(E83="","— #77 · 4x great-grandmother —",E83)</f>
        <v>— #77 · 4x great-grandmother —</v>
      </c>
    </row>
    <row r="84" customFormat="false" ht="18" hidden="false" customHeight="true" outlineLevel="0" collapsed="false">
      <c r="B84" s="38" t="n">
        <v>78</v>
      </c>
      <c r="C84" s="39" t="n">
        <v>7</v>
      </c>
      <c r="D84" s="40" t="s">
        <v>82</v>
      </c>
      <c r="E84" s="37"/>
      <c r="F84" s="37"/>
      <c r="G84" s="37"/>
      <c r="H84" s="37"/>
      <c r="I84" s="37"/>
      <c r="J84" s="37"/>
      <c r="K84" s="30" t="str">
        <f aca="false">IF(AND(F84="",G84=""),"","b. "&amp;F84&amp;IF(AND(F84&lt;&gt;"",G84&lt;&gt;""),", ","")&amp;G84)</f>
        <v/>
      </c>
      <c r="L84" s="30" t="str">
        <f aca="false">IF(AND(H84="",I84=""),"","d. "&amp;H84&amp;IF(AND(H84&lt;&gt;"",I84&lt;&gt;""),", ","")&amp;I84)</f>
        <v/>
      </c>
      <c r="M84" s="30" t="str">
        <f aca="false">IF(E84="","— #78 · 4x great-grandfather —",E84)</f>
        <v>— #78 · 4x great-grandfather —</v>
      </c>
    </row>
    <row r="85" customFormat="false" ht="18" hidden="false" customHeight="true" outlineLevel="0" collapsed="false">
      <c r="B85" s="38" t="n">
        <v>79</v>
      </c>
      <c r="C85" s="39" t="n">
        <v>7</v>
      </c>
      <c r="D85" s="40" t="s">
        <v>83</v>
      </c>
      <c r="E85" s="37"/>
      <c r="F85" s="37"/>
      <c r="G85" s="37"/>
      <c r="H85" s="37"/>
      <c r="I85" s="37"/>
      <c r="J85" s="37"/>
      <c r="K85" s="30" t="str">
        <f aca="false">IF(AND(F85="",G85=""),"","b. "&amp;F85&amp;IF(AND(F85&lt;&gt;"",G85&lt;&gt;""),", ","")&amp;G85)</f>
        <v/>
      </c>
      <c r="L85" s="30" t="str">
        <f aca="false">IF(AND(H85="",I85=""),"","d. "&amp;H85&amp;IF(AND(H85&lt;&gt;"",I85&lt;&gt;""),", ","")&amp;I85)</f>
        <v/>
      </c>
      <c r="M85" s="30" t="str">
        <f aca="false">IF(E85="","— #79 · 4x great-grandmother —",E85)</f>
        <v>— #79 · 4x great-grandmother —</v>
      </c>
    </row>
    <row r="86" customFormat="false" ht="18" hidden="false" customHeight="true" outlineLevel="0" collapsed="false">
      <c r="B86" s="38" t="n">
        <v>80</v>
      </c>
      <c r="C86" s="39" t="n">
        <v>7</v>
      </c>
      <c r="D86" s="40" t="s">
        <v>82</v>
      </c>
      <c r="E86" s="37"/>
      <c r="F86" s="37"/>
      <c r="G86" s="37"/>
      <c r="H86" s="37"/>
      <c r="I86" s="37"/>
      <c r="J86" s="37"/>
      <c r="K86" s="30" t="str">
        <f aca="false">IF(AND(F86="",G86=""),"","b. "&amp;F86&amp;IF(AND(F86&lt;&gt;"",G86&lt;&gt;""),", ","")&amp;G86)</f>
        <v/>
      </c>
      <c r="L86" s="30" t="str">
        <f aca="false">IF(AND(H86="",I86=""),"","d. "&amp;H86&amp;IF(AND(H86&lt;&gt;"",I86&lt;&gt;""),", ","")&amp;I86)</f>
        <v/>
      </c>
      <c r="M86" s="30" t="str">
        <f aca="false">IF(E86="","— #80 · 4x great-grandfather —",E86)</f>
        <v>— #80 · 4x great-grandfather —</v>
      </c>
    </row>
    <row r="87" customFormat="false" ht="18" hidden="false" customHeight="true" outlineLevel="0" collapsed="false">
      <c r="B87" s="38" t="n">
        <v>81</v>
      </c>
      <c r="C87" s="39" t="n">
        <v>7</v>
      </c>
      <c r="D87" s="40" t="s">
        <v>83</v>
      </c>
      <c r="E87" s="37"/>
      <c r="F87" s="37"/>
      <c r="G87" s="37"/>
      <c r="H87" s="37"/>
      <c r="I87" s="37"/>
      <c r="J87" s="37"/>
      <c r="K87" s="30" t="str">
        <f aca="false">IF(AND(F87="",G87=""),"","b. "&amp;F87&amp;IF(AND(F87&lt;&gt;"",G87&lt;&gt;""),", ","")&amp;G87)</f>
        <v/>
      </c>
      <c r="L87" s="30" t="str">
        <f aca="false">IF(AND(H87="",I87=""),"","d. "&amp;H87&amp;IF(AND(H87&lt;&gt;"",I87&lt;&gt;""),", ","")&amp;I87)</f>
        <v/>
      </c>
      <c r="M87" s="30" t="str">
        <f aca="false">IF(E87="","— #81 · 4x great-grandmother —",E87)</f>
        <v>— #81 · 4x great-grandmother —</v>
      </c>
    </row>
    <row r="88" customFormat="false" ht="18" hidden="false" customHeight="true" outlineLevel="0" collapsed="false">
      <c r="B88" s="38" t="n">
        <v>82</v>
      </c>
      <c r="C88" s="39" t="n">
        <v>7</v>
      </c>
      <c r="D88" s="40" t="s">
        <v>82</v>
      </c>
      <c r="E88" s="37"/>
      <c r="F88" s="37"/>
      <c r="G88" s="37"/>
      <c r="H88" s="37"/>
      <c r="I88" s="37"/>
      <c r="J88" s="37"/>
      <c r="K88" s="30" t="str">
        <f aca="false">IF(AND(F88="",G88=""),"","b. "&amp;F88&amp;IF(AND(F88&lt;&gt;"",G88&lt;&gt;""),", ","")&amp;G88)</f>
        <v/>
      </c>
      <c r="L88" s="30" t="str">
        <f aca="false">IF(AND(H88="",I88=""),"","d. "&amp;H88&amp;IF(AND(H88&lt;&gt;"",I88&lt;&gt;""),", ","")&amp;I88)</f>
        <v/>
      </c>
      <c r="M88" s="30" t="str">
        <f aca="false">IF(E88="","— #82 · 4x great-grandfather —",E88)</f>
        <v>— #82 · 4x great-grandfather —</v>
      </c>
    </row>
    <row r="89" customFormat="false" ht="18" hidden="false" customHeight="true" outlineLevel="0" collapsed="false">
      <c r="B89" s="38" t="n">
        <v>83</v>
      </c>
      <c r="C89" s="39" t="n">
        <v>7</v>
      </c>
      <c r="D89" s="40" t="s">
        <v>83</v>
      </c>
      <c r="E89" s="37"/>
      <c r="F89" s="37"/>
      <c r="G89" s="37"/>
      <c r="H89" s="37"/>
      <c r="I89" s="37"/>
      <c r="J89" s="37"/>
      <c r="K89" s="30" t="str">
        <f aca="false">IF(AND(F89="",G89=""),"","b. "&amp;F89&amp;IF(AND(F89&lt;&gt;"",G89&lt;&gt;""),", ","")&amp;G89)</f>
        <v/>
      </c>
      <c r="L89" s="30" t="str">
        <f aca="false">IF(AND(H89="",I89=""),"","d. "&amp;H89&amp;IF(AND(H89&lt;&gt;"",I89&lt;&gt;""),", ","")&amp;I89)</f>
        <v/>
      </c>
      <c r="M89" s="30" t="str">
        <f aca="false">IF(E89="","— #83 · 4x great-grandmother —",E89)</f>
        <v>— #83 · 4x great-grandmother —</v>
      </c>
    </row>
    <row r="90" customFormat="false" ht="18" hidden="false" customHeight="true" outlineLevel="0" collapsed="false">
      <c r="B90" s="38" t="n">
        <v>84</v>
      </c>
      <c r="C90" s="39" t="n">
        <v>7</v>
      </c>
      <c r="D90" s="40" t="s">
        <v>82</v>
      </c>
      <c r="E90" s="37"/>
      <c r="F90" s="37"/>
      <c r="G90" s="37"/>
      <c r="H90" s="37"/>
      <c r="I90" s="37"/>
      <c r="J90" s="37"/>
      <c r="K90" s="30" t="str">
        <f aca="false">IF(AND(F90="",G90=""),"","b. "&amp;F90&amp;IF(AND(F90&lt;&gt;"",G90&lt;&gt;""),", ","")&amp;G90)</f>
        <v/>
      </c>
      <c r="L90" s="30" t="str">
        <f aca="false">IF(AND(H90="",I90=""),"","d. "&amp;H90&amp;IF(AND(H90&lt;&gt;"",I90&lt;&gt;""),", ","")&amp;I90)</f>
        <v/>
      </c>
      <c r="M90" s="30" t="str">
        <f aca="false">IF(E90="","— #84 · 4x great-grandfather —",E90)</f>
        <v>— #84 · 4x great-grandfather —</v>
      </c>
    </row>
    <row r="91" customFormat="false" ht="18" hidden="false" customHeight="true" outlineLevel="0" collapsed="false">
      <c r="B91" s="38" t="n">
        <v>85</v>
      </c>
      <c r="C91" s="39" t="n">
        <v>7</v>
      </c>
      <c r="D91" s="40" t="s">
        <v>83</v>
      </c>
      <c r="E91" s="37"/>
      <c r="F91" s="37"/>
      <c r="G91" s="37"/>
      <c r="H91" s="37"/>
      <c r="I91" s="37"/>
      <c r="J91" s="37"/>
      <c r="K91" s="30" t="str">
        <f aca="false">IF(AND(F91="",G91=""),"","b. "&amp;F91&amp;IF(AND(F91&lt;&gt;"",G91&lt;&gt;""),", ","")&amp;G91)</f>
        <v/>
      </c>
      <c r="L91" s="30" t="str">
        <f aca="false">IF(AND(H91="",I91=""),"","d. "&amp;H91&amp;IF(AND(H91&lt;&gt;"",I91&lt;&gt;""),", ","")&amp;I91)</f>
        <v/>
      </c>
      <c r="M91" s="30" t="str">
        <f aca="false">IF(E91="","— #85 · 4x great-grandmother —",E91)</f>
        <v>— #85 · 4x great-grandmother —</v>
      </c>
    </row>
    <row r="92" customFormat="false" ht="18" hidden="false" customHeight="true" outlineLevel="0" collapsed="false">
      <c r="B92" s="38" t="n">
        <v>86</v>
      </c>
      <c r="C92" s="39" t="n">
        <v>7</v>
      </c>
      <c r="D92" s="40" t="s">
        <v>82</v>
      </c>
      <c r="E92" s="37"/>
      <c r="F92" s="37"/>
      <c r="G92" s="37"/>
      <c r="H92" s="37"/>
      <c r="I92" s="37"/>
      <c r="J92" s="37"/>
      <c r="K92" s="30" t="str">
        <f aca="false">IF(AND(F92="",G92=""),"","b. "&amp;F92&amp;IF(AND(F92&lt;&gt;"",G92&lt;&gt;""),", ","")&amp;G92)</f>
        <v/>
      </c>
      <c r="L92" s="30" t="str">
        <f aca="false">IF(AND(H92="",I92=""),"","d. "&amp;H92&amp;IF(AND(H92&lt;&gt;"",I92&lt;&gt;""),", ","")&amp;I92)</f>
        <v/>
      </c>
      <c r="M92" s="30" t="str">
        <f aca="false">IF(E92="","— #86 · 4x great-grandfather —",E92)</f>
        <v>— #86 · 4x great-grandfather —</v>
      </c>
    </row>
    <row r="93" customFormat="false" ht="18" hidden="false" customHeight="true" outlineLevel="0" collapsed="false">
      <c r="B93" s="38" t="n">
        <v>87</v>
      </c>
      <c r="C93" s="39" t="n">
        <v>7</v>
      </c>
      <c r="D93" s="40" t="s">
        <v>83</v>
      </c>
      <c r="E93" s="37"/>
      <c r="F93" s="37"/>
      <c r="G93" s="37"/>
      <c r="H93" s="37"/>
      <c r="I93" s="37"/>
      <c r="J93" s="37"/>
      <c r="K93" s="30" t="str">
        <f aca="false">IF(AND(F93="",G93=""),"","b. "&amp;F93&amp;IF(AND(F93&lt;&gt;"",G93&lt;&gt;""),", ","")&amp;G93)</f>
        <v/>
      </c>
      <c r="L93" s="30" t="str">
        <f aca="false">IF(AND(H93="",I93=""),"","d. "&amp;H93&amp;IF(AND(H93&lt;&gt;"",I93&lt;&gt;""),", ","")&amp;I93)</f>
        <v/>
      </c>
      <c r="M93" s="30" t="str">
        <f aca="false">IF(E93="","— #87 · 4x great-grandmother —",E93)</f>
        <v>— #87 · 4x great-grandmother —</v>
      </c>
    </row>
    <row r="94" customFormat="false" ht="18" hidden="false" customHeight="true" outlineLevel="0" collapsed="false">
      <c r="B94" s="38" t="n">
        <v>88</v>
      </c>
      <c r="C94" s="39" t="n">
        <v>7</v>
      </c>
      <c r="D94" s="40" t="s">
        <v>82</v>
      </c>
      <c r="E94" s="37"/>
      <c r="F94" s="37"/>
      <c r="G94" s="37"/>
      <c r="H94" s="37"/>
      <c r="I94" s="37"/>
      <c r="J94" s="37"/>
      <c r="K94" s="30" t="str">
        <f aca="false">IF(AND(F94="",G94=""),"","b. "&amp;F94&amp;IF(AND(F94&lt;&gt;"",G94&lt;&gt;""),", ","")&amp;G94)</f>
        <v/>
      </c>
      <c r="L94" s="30" t="str">
        <f aca="false">IF(AND(H94="",I94=""),"","d. "&amp;H94&amp;IF(AND(H94&lt;&gt;"",I94&lt;&gt;""),", ","")&amp;I94)</f>
        <v/>
      </c>
      <c r="M94" s="30" t="str">
        <f aca="false">IF(E94="","— #88 · 4x great-grandfather —",E94)</f>
        <v>— #88 · 4x great-grandfather —</v>
      </c>
    </row>
    <row r="95" customFormat="false" ht="18" hidden="false" customHeight="true" outlineLevel="0" collapsed="false">
      <c r="B95" s="38" t="n">
        <v>89</v>
      </c>
      <c r="C95" s="39" t="n">
        <v>7</v>
      </c>
      <c r="D95" s="40" t="s">
        <v>83</v>
      </c>
      <c r="E95" s="37"/>
      <c r="F95" s="37"/>
      <c r="G95" s="37"/>
      <c r="H95" s="37"/>
      <c r="I95" s="37"/>
      <c r="J95" s="37"/>
      <c r="K95" s="30" t="str">
        <f aca="false">IF(AND(F95="",G95=""),"","b. "&amp;F95&amp;IF(AND(F95&lt;&gt;"",G95&lt;&gt;""),", ","")&amp;G95)</f>
        <v/>
      </c>
      <c r="L95" s="30" t="str">
        <f aca="false">IF(AND(H95="",I95=""),"","d. "&amp;H95&amp;IF(AND(H95&lt;&gt;"",I95&lt;&gt;""),", ","")&amp;I95)</f>
        <v/>
      </c>
      <c r="M95" s="30" t="str">
        <f aca="false">IF(E95="","— #89 · 4x great-grandmother —",E95)</f>
        <v>— #89 · 4x great-grandmother —</v>
      </c>
    </row>
    <row r="96" customFormat="false" ht="18" hidden="false" customHeight="true" outlineLevel="0" collapsed="false">
      <c r="B96" s="38" t="n">
        <v>90</v>
      </c>
      <c r="C96" s="39" t="n">
        <v>7</v>
      </c>
      <c r="D96" s="40" t="s">
        <v>82</v>
      </c>
      <c r="E96" s="37"/>
      <c r="F96" s="37"/>
      <c r="G96" s="37"/>
      <c r="H96" s="37"/>
      <c r="I96" s="37"/>
      <c r="J96" s="37"/>
      <c r="K96" s="30" t="str">
        <f aca="false">IF(AND(F96="",G96=""),"","b. "&amp;F96&amp;IF(AND(F96&lt;&gt;"",G96&lt;&gt;""),", ","")&amp;G96)</f>
        <v/>
      </c>
      <c r="L96" s="30" t="str">
        <f aca="false">IF(AND(H96="",I96=""),"","d. "&amp;H96&amp;IF(AND(H96&lt;&gt;"",I96&lt;&gt;""),", ","")&amp;I96)</f>
        <v/>
      </c>
      <c r="M96" s="30" t="str">
        <f aca="false">IF(E96="","— #90 · 4x great-grandfather —",E96)</f>
        <v>— #90 · 4x great-grandfather —</v>
      </c>
    </row>
    <row r="97" customFormat="false" ht="18" hidden="false" customHeight="true" outlineLevel="0" collapsed="false">
      <c r="B97" s="38" t="n">
        <v>91</v>
      </c>
      <c r="C97" s="39" t="n">
        <v>7</v>
      </c>
      <c r="D97" s="40" t="s">
        <v>83</v>
      </c>
      <c r="E97" s="37"/>
      <c r="F97" s="37"/>
      <c r="G97" s="37"/>
      <c r="H97" s="37"/>
      <c r="I97" s="37"/>
      <c r="J97" s="37"/>
      <c r="K97" s="30" t="str">
        <f aca="false">IF(AND(F97="",G97=""),"","b. "&amp;F97&amp;IF(AND(F97&lt;&gt;"",G97&lt;&gt;""),", ","")&amp;G97)</f>
        <v/>
      </c>
      <c r="L97" s="30" t="str">
        <f aca="false">IF(AND(H97="",I97=""),"","d. "&amp;H97&amp;IF(AND(H97&lt;&gt;"",I97&lt;&gt;""),", ","")&amp;I97)</f>
        <v/>
      </c>
      <c r="M97" s="30" t="str">
        <f aca="false">IF(E97="","— #91 · 4x great-grandmother —",E97)</f>
        <v>— #91 · 4x great-grandmother —</v>
      </c>
    </row>
    <row r="98" customFormat="false" ht="18" hidden="false" customHeight="true" outlineLevel="0" collapsed="false">
      <c r="B98" s="38" t="n">
        <v>92</v>
      </c>
      <c r="C98" s="39" t="n">
        <v>7</v>
      </c>
      <c r="D98" s="40" t="s">
        <v>82</v>
      </c>
      <c r="E98" s="37"/>
      <c r="F98" s="37"/>
      <c r="G98" s="37"/>
      <c r="H98" s="37"/>
      <c r="I98" s="37"/>
      <c r="J98" s="37"/>
      <c r="K98" s="30" t="str">
        <f aca="false">IF(AND(F98="",G98=""),"","b. "&amp;F98&amp;IF(AND(F98&lt;&gt;"",G98&lt;&gt;""),", ","")&amp;G98)</f>
        <v/>
      </c>
      <c r="L98" s="30" t="str">
        <f aca="false">IF(AND(H98="",I98=""),"","d. "&amp;H98&amp;IF(AND(H98&lt;&gt;"",I98&lt;&gt;""),", ","")&amp;I98)</f>
        <v/>
      </c>
      <c r="M98" s="30" t="str">
        <f aca="false">IF(E98="","— #92 · 4x great-grandfather —",E98)</f>
        <v>— #92 · 4x great-grandfather —</v>
      </c>
    </row>
    <row r="99" customFormat="false" ht="18" hidden="false" customHeight="true" outlineLevel="0" collapsed="false">
      <c r="B99" s="38" t="n">
        <v>93</v>
      </c>
      <c r="C99" s="39" t="n">
        <v>7</v>
      </c>
      <c r="D99" s="40" t="s">
        <v>83</v>
      </c>
      <c r="E99" s="37"/>
      <c r="F99" s="37"/>
      <c r="G99" s="37"/>
      <c r="H99" s="37"/>
      <c r="I99" s="37"/>
      <c r="J99" s="37"/>
      <c r="K99" s="30" t="str">
        <f aca="false">IF(AND(F99="",G99=""),"","b. "&amp;F99&amp;IF(AND(F99&lt;&gt;"",G99&lt;&gt;""),", ","")&amp;G99)</f>
        <v/>
      </c>
      <c r="L99" s="30" t="str">
        <f aca="false">IF(AND(H99="",I99=""),"","d. "&amp;H99&amp;IF(AND(H99&lt;&gt;"",I99&lt;&gt;""),", ","")&amp;I99)</f>
        <v/>
      </c>
      <c r="M99" s="30" t="str">
        <f aca="false">IF(E99="","— #93 · 4x great-grandmother —",E99)</f>
        <v>— #93 · 4x great-grandmother —</v>
      </c>
    </row>
    <row r="100" customFormat="false" ht="18" hidden="false" customHeight="true" outlineLevel="0" collapsed="false">
      <c r="B100" s="38" t="n">
        <v>94</v>
      </c>
      <c r="C100" s="39" t="n">
        <v>7</v>
      </c>
      <c r="D100" s="40" t="s">
        <v>82</v>
      </c>
      <c r="E100" s="37"/>
      <c r="F100" s="37"/>
      <c r="G100" s="37"/>
      <c r="H100" s="37"/>
      <c r="I100" s="37"/>
      <c r="J100" s="37"/>
      <c r="K100" s="30" t="str">
        <f aca="false">IF(AND(F100="",G100=""),"","b. "&amp;F100&amp;IF(AND(F100&lt;&gt;"",G100&lt;&gt;""),", ","")&amp;G100)</f>
        <v/>
      </c>
      <c r="L100" s="30" t="str">
        <f aca="false">IF(AND(H100="",I100=""),"","d. "&amp;H100&amp;IF(AND(H100&lt;&gt;"",I100&lt;&gt;""),", ","")&amp;I100)</f>
        <v/>
      </c>
      <c r="M100" s="30" t="str">
        <f aca="false">IF(E100="","— #94 · 4x great-grandfather —",E100)</f>
        <v>— #94 · 4x great-grandfather —</v>
      </c>
    </row>
    <row r="101" customFormat="false" ht="18" hidden="false" customHeight="true" outlineLevel="0" collapsed="false">
      <c r="B101" s="38" t="n">
        <v>95</v>
      </c>
      <c r="C101" s="39" t="n">
        <v>7</v>
      </c>
      <c r="D101" s="40" t="s">
        <v>83</v>
      </c>
      <c r="E101" s="37"/>
      <c r="F101" s="37"/>
      <c r="G101" s="37"/>
      <c r="H101" s="37"/>
      <c r="I101" s="37"/>
      <c r="J101" s="37"/>
      <c r="K101" s="30" t="str">
        <f aca="false">IF(AND(F101="",G101=""),"","b. "&amp;F101&amp;IF(AND(F101&lt;&gt;"",G101&lt;&gt;""),", ","")&amp;G101)</f>
        <v/>
      </c>
      <c r="L101" s="30" t="str">
        <f aca="false">IF(AND(H101="",I101=""),"","d. "&amp;H101&amp;IF(AND(H101&lt;&gt;"",I101&lt;&gt;""),", ","")&amp;I101)</f>
        <v/>
      </c>
      <c r="M101" s="30" t="str">
        <f aca="false">IF(E101="","— #95 · 4x great-grandmother —",E101)</f>
        <v>— #95 · 4x great-grandmother —</v>
      </c>
    </row>
    <row r="102" customFormat="false" ht="18" hidden="false" customHeight="true" outlineLevel="0" collapsed="false">
      <c r="B102" s="38" t="n">
        <v>96</v>
      </c>
      <c r="C102" s="39" t="n">
        <v>7</v>
      </c>
      <c r="D102" s="40" t="s">
        <v>84</v>
      </c>
      <c r="E102" s="37"/>
      <c r="F102" s="37"/>
      <c r="G102" s="37"/>
      <c r="H102" s="37"/>
      <c r="I102" s="37"/>
      <c r="J102" s="37"/>
      <c r="K102" s="30" t="str">
        <f aca="false">IF(AND(F102="",G102=""),"","b. "&amp;F102&amp;IF(AND(F102&lt;&gt;"",G102&lt;&gt;""),", ","")&amp;G102)</f>
        <v/>
      </c>
      <c r="L102" s="30" t="str">
        <f aca="false">IF(AND(H102="",I102=""),"","d. "&amp;H102&amp;IF(AND(H102&lt;&gt;"",I102&lt;&gt;""),", ","")&amp;I102)</f>
        <v/>
      </c>
      <c r="M102" s="30" t="str">
        <f aca="false">IF(E102="","— #96 · 4x great-grandfather —",E102)</f>
        <v>— #96 · 4x great-grandfather —</v>
      </c>
    </row>
    <row r="103" customFormat="false" ht="18" hidden="false" customHeight="true" outlineLevel="0" collapsed="false">
      <c r="B103" s="38" t="n">
        <v>97</v>
      </c>
      <c r="C103" s="39" t="n">
        <v>7</v>
      </c>
      <c r="D103" s="40" t="s">
        <v>85</v>
      </c>
      <c r="E103" s="37"/>
      <c r="F103" s="37"/>
      <c r="G103" s="37"/>
      <c r="H103" s="37"/>
      <c r="I103" s="37"/>
      <c r="J103" s="37"/>
      <c r="K103" s="30" t="str">
        <f aca="false">IF(AND(F103="",G103=""),"","b. "&amp;F103&amp;IF(AND(F103&lt;&gt;"",G103&lt;&gt;""),", ","")&amp;G103)</f>
        <v/>
      </c>
      <c r="L103" s="30" t="str">
        <f aca="false">IF(AND(H103="",I103=""),"","d. "&amp;H103&amp;IF(AND(H103&lt;&gt;"",I103&lt;&gt;""),", ","")&amp;I103)</f>
        <v/>
      </c>
      <c r="M103" s="30" t="str">
        <f aca="false">IF(E103="","— #97 · 4x great-grandmother —",E103)</f>
        <v>— #97 · 4x great-grandmother —</v>
      </c>
    </row>
    <row r="104" customFormat="false" ht="18" hidden="false" customHeight="true" outlineLevel="0" collapsed="false">
      <c r="B104" s="38" t="n">
        <v>98</v>
      </c>
      <c r="C104" s="39" t="n">
        <v>7</v>
      </c>
      <c r="D104" s="40" t="s">
        <v>84</v>
      </c>
      <c r="E104" s="37"/>
      <c r="F104" s="37"/>
      <c r="G104" s="37"/>
      <c r="H104" s="37"/>
      <c r="I104" s="37"/>
      <c r="J104" s="37"/>
      <c r="K104" s="30" t="str">
        <f aca="false">IF(AND(F104="",G104=""),"","b. "&amp;F104&amp;IF(AND(F104&lt;&gt;"",G104&lt;&gt;""),", ","")&amp;G104)</f>
        <v/>
      </c>
      <c r="L104" s="30" t="str">
        <f aca="false">IF(AND(H104="",I104=""),"","d. "&amp;H104&amp;IF(AND(H104&lt;&gt;"",I104&lt;&gt;""),", ","")&amp;I104)</f>
        <v/>
      </c>
      <c r="M104" s="30" t="str">
        <f aca="false">IF(E104="","— #98 · 4x great-grandfather —",E104)</f>
        <v>— #98 · 4x great-grandfather —</v>
      </c>
    </row>
    <row r="105" customFormat="false" ht="18" hidden="false" customHeight="true" outlineLevel="0" collapsed="false">
      <c r="B105" s="38" t="n">
        <v>99</v>
      </c>
      <c r="C105" s="39" t="n">
        <v>7</v>
      </c>
      <c r="D105" s="40" t="s">
        <v>85</v>
      </c>
      <c r="E105" s="37"/>
      <c r="F105" s="37"/>
      <c r="G105" s="37"/>
      <c r="H105" s="37"/>
      <c r="I105" s="37"/>
      <c r="J105" s="37"/>
      <c r="K105" s="30" t="str">
        <f aca="false">IF(AND(F105="",G105=""),"","b. "&amp;F105&amp;IF(AND(F105&lt;&gt;"",G105&lt;&gt;""),", ","")&amp;G105)</f>
        <v/>
      </c>
      <c r="L105" s="30" t="str">
        <f aca="false">IF(AND(H105="",I105=""),"","d. "&amp;H105&amp;IF(AND(H105&lt;&gt;"",I105&lt;&gt;""),", ","")&amp;I105)</f>
        <v/>
      </c>
      <c r="M105" s="30" t="str">
        <f aca="false">IF(E105="","— #99 · 4x great-grandmother —",E105)</f>
        <v>— #99 · 4x great-grandmother —</v>
      </c>
    </row>
    <row r="106" customFormat="false" ht="18" hidden="false" customHeight="true" outlineLevel="0" collapsed="false">
      <c r="B106" s="38" t="n">
        <v>100</v>
      </c>
      <c r="C106" s="39" t="n">
        <v>7</v>
      </c>
      <c r="D106" s="40" t="s">
        <v>84</v>
      </c>
      <c r="E106" s="37"/>
      <c r="F106" s="37"/>
      <c r="G106" s="37"/>
      <c r="H106" s="37"/>
      <c r="I106" s="37"/>
      <c r="J106" s="37"/>
      <c r="K106" s="30" t="str">
        <f aca="false">IF(AND(F106="",G106=""),"","b. "&amp;F106&amp;IF(AND(F106&lt;&gt;"",G106&lt;&gt;""),", ","")&amp;G106)</f>
        <v/>
      </c>
      <c r="L106" s="30" t="str">
        <f aca="false">IF(AND(H106="",I106=""),"","d. "&amp;H106&amp;IF(AND(H106&lt;&gt;"",I106&lt;&gt;""),", ","")&amp;I106)</f>
        <v/>
      </c>
      <c r="M106" s="30" t="str">
        <f aca="false">IF(E106="","— #100 · 4x great-grandfather —",E106)</f>
        <v>— #100 · 4x great-grandfather —</v>
      </c>
    </row>
    <row r="107" customFormat="false" ht="18" hidden="false" customHeight="true" outlineLevel="0" collapsed="false">
      <c r="B107" s="38" t="n">
        <v>101</v>
      </c>
      <c r="C107" s="39" t="n">
        <v>7</v>
      </c>
      <c r="D107" s="40" t="s">
        <v>85</v>
      </c>
      <c r="E107" s="37"/>
      <c r="F107" s="37"/>
      <c r="G107" s="37"/>
      <c r="H107" s="37"/>
      <c r="I107" s="37"/>
      <c r="J107" s="37"/>
      <c r="K107" s="30" t="str">
        <f aca="false">IF(AND(F107="",G107=""),"","b. "&amp;F107&amp;IF(AND(F107&lt;&gt;"",G107&lt;&gt;""),", ","")&amp;G107)</f>
        <v/>
      </c>
      <c r="L107" s="30" t="str">
        <f aca="false">IF(AND(H107="",I107=""),"","d. "&amp;H107&amp;IF(AND(H107&lt;&gt;"",I107&lt;&gt;""),", ","")&amp;I107)</f>
        <v/>
      </c>
      <c r="M107" s="30" t="str">
        <f aca="false">IF(E107="","— #101 · 4x great-grandmother —",E107)</f>
        <v>— #101 · 4x great-grandmother —</v>
      </c>
    </row>
    <row r="108" customFormat="false" ht="18" hidden="false" customHeight="true" outlineLevel="0" collapsed="false">
      <c r="B108" s="38" t="n">
        <v>102</v>
      </c>
      <c r="C108" s="39" t="n">
        <v>7</v>
      </c>
      <c r="D108" s="40" t="s">
        <v>84</v>
      </c>
      <c r="E108" s="37"/>
      <c r="F108" s="37"/>
      <c r="G108" s="37"/>
      <c r="H108" s="37"/>
      <c r="I108" s="37"/>
      <c r="J108" s="37"/>
      <c r="K108" s="30" t="str">
        <f aca="false">IF(AND(F108="",G108=""),"","b. "&amp;F108&amp;IF(AND(F108&lt;&gt;"",G108&lt;&gt;""),", ","")&amp;G108)</f>
        <v/>
      </c>
      <c r="L108" s="30" t="str">
        <f aca="false">IF(AND(H108="",I108=""),"","d. "&amp;H108&amp;IF(AND(H108&lt;&gt;"",I108&lt;&gt;""),", ","")&amp;I108)</f>
        <v/>
      </c>
      <c r="M108" s="30" t="str">
        <f aca="false">IF(E108="","— #102 · 4x great-grandfather —",E108)</f>
        <v>— #102 · 4x great-grandfather —</v>
      </c>
    </row>
    <row r="109" customFormat="false" ht="18" hidden="false" customHeight="true" outlineLevel="0" collapsed="false">
      <c r="B109" s="38" t="n">
        <v>103</v>
      </c>
      <c r="C109" s="39" t="n">
        <v>7</v>
      </c>
      <c r="D109" s="40" t="s">
        <v>85</v>
      </c>
      <c r="E109" s="37"/>
      <c r="F109" s="37"/>
      <c r="G109" s="37"/>
      <c r="H109" s="37"/>
      <c r="I109" s="37"/>
      <c r="J109" s="37"/>
      <c r="K109" s="30" t="str">
        <f aca="false">IF(AND(F109="",G109=""),"","b. "&amp;F109&amp;IF(AND(F109&lt;&gt;"",G109&lt;&gt;""),", ","")&amp;G109)</f>
        <v/>
      </c>
      <c r="L109" s="30" t="str">
        <f aca="false">IF(AND(H109="",I109=""),"","d. "&amp;H109&amp;IF(AND(H109&lt;&gt;"",I109&lt;&gt;""),", ","")&amp;I109)</f>
        <v/>
      </c>
      <c r="M109" s="30" t="str">
        <f aca="false">IF(E109="","— #103 · 4x great-grandmother —",E109)</f>
        <v>— #103 · 4x great-grandmother —</v>
      </c>
    </row>
    <row r="110" customFormat="false" ht="18" hidden="false" customHeight="true" outlineLevel="0" collapsed="false">
      <c r="B110" s="38" t="n">
        <v>104</v>
      </c>
      <c r="C110" s="39" t="n">
        <v>7</v>
      </c>
      <c r="D110" s="40" t="s">
        <v>84</v>
      </c>
      <c r="E110" s="37"/>
      <c r="F110" s="37"/>
      <c r="G110" s="37"/>
      <c r="H110" s="37"/>
      <c r="I110" s="37"/>
      <c r="J110" s="37"/>
      <c r="K110" s="30" t="str">
        <f aca="false">IF(AND(F110="",G110=""),"","b. "&amp;F110&amp;IF(AND(F110&lt;&gt;"",G110&lt;&gt;""),", ","")&amp;G110)</f>
        <v/>
      </c>
      <c r="L110" s="30" t="str">
        <f aca="false">IF(AND(H110="",I110=""),"","d. "&amp;H110&amp;IF(AND(H110&lt;&gt;"",I110&lt;&gt;""),", ","")&amp;I110)</f>
        <v/>
      </c>
      <c r="M110" s="30" t="str">
        <f aca="false">IF(E110="","— #104 · 4x great-grandfather —",E110)</f>
        <v>— #104 · 4x great-grandfather —</v>
      </c>
    </row>
    <row r="111" customFormat="false" ht="18" hidden="false" customHeight="true" outlineLevel="0" collapsed="false">
      <c r="B111" s="38" t="n">
        <v>105</v>
      </c>
      <c r="C111" s="39" t="n">
        <v>7</v>
      </c>
      <c r="D111" s="40" t="s">
        <v>85</v>
      </c>
      <c r="E111" s="37"/>
      <c r="F111" s="37"/>
      <c r="G111" s="37"/>
      <c r="H111" s="37"/>
      <c r="I111" s="37"/>
      <c r="J111" s="37"/>
      <c r="K111" s="30" t="str">
        <f aca="false">IF(AND(F111="",G111=""),"","b. "&amp;F111&amp;IF(AND(F111&lt;&gt;"",G111&lt;&gt;""),", ","")&amp;G111)</f>
        <v/>
      </c>
      <c r="L111" s="30" t="str">
        <f aca="false">IF(AND(H111="",I111=""),"","d. "&amp;H111&amp;IF(AND(H111&lt;&gt;"",I111&lt;&gt;""),", ","")&amp;I111)</f>
        <v/>
      </c>
      <c r="M111" s="30" t="str">
        <f aca="false">IF(E111="","— #105 · 4x great-grandmother —",E111)</f>
        <v>— #105 · 4x great-grandmother —</v>
      </c>
    </row>
    <row r="112" customFormat="false" ht="18" hidden="false" customHeight="true" outlineLevel="0" collapsed="false">
      <c r="B112" s="38" t="n">
        <v>106</v>
      </c>
      <c r="C112" s="39" t="n">
        <v>7</v>
      </c>
      <c r="D112" s="40" t="s">
        <v>84</v>
      </c>
      <c r="E112" s="37"/>
      <c r="F112" s="37"/>
      <c r="G112" s="37"/>
      <c r="H112" s="37"/>
      <c r="I112" s="37"/>
      <c r="J112" s="37"/>
      <c r="K112" s="30" t="str">
        <f aca="false">IF(AND(F112="",G112=""),"","b. "&amp;F112&amp;IF(AND(F112&lt;&gt;"",G112&lt;&gt;""),", ","")&amp;G112)</f>
        <v/>
      </c>
      <c r="L112" s="30" t="str">
        <f aca="false">IF(AND(H112="",I112=""),"","d. "&amp;H112&amp;IF(AND(H112&lt;&gt;"",I112&lt;&gt;""),", ","")&amp;I112)</f>
        <v/>
      </c>
      <c r="M112" s="30" t="str">
        <f aca="false">IF(E112="","— #106 · 4x great-grandfather —",E112)</f>
        <v>— #106 · 4x great-grandfather —</v>
      </c>
    </row>
    <row r="113" customFormat="false" ht="18" hidden="false" customHeight="true" outlineLevel="0" collapsed="false">
      <c r="B113" s="38" t="n">
        <v>107</v>
      </c>
      <c r="C113" s="39" t="n">
        <v>7</v>
      </c>
      <c r="D113" s="40" t="s">
        <v>85</v>
      </c>
      <c r="E113" s="37"/>
      <c r="F113" s="37"/>
      <c r="G113" s="37"/>
      <c r="H113" s="37"/>
      <c r="I113" s="37"/>
      <c r="J113" s="37"/>
      <c r="K113" s="30" t="str">
        <f aca="false">IF(AND(F113="",G113=""),"","b. "&amp;F113&amp;IF(AND(F113&lt;&gt;"",G113&lt;&gt;""),", ","")&amp;G113)</f>
        <v/>
      </c>
      <c r="L113" s="30" t="str">
        <f aca="false">IF(AND(H113="",I113=""),"","d. "&amp;H113&amp;IF(AND(H113&lt;&gt;"",I113&lt;&gt;""),", ","")&amp;I113)</f>
        <v/>
      </c>
      <c r="M113" s="30" t="str">
        <f aca="false">IF(E113="","— #107 · 4x great-grandmother —",E113)</f>
        <v>— #107 · 4x great-grandmother —</v>
      </c>
    </row>
    <row r="114" customFormat="false" ht="18" hidden="false" customHeight="true" outlineLevel="0" collapsed="false">
      <c r="B114" s="38" t="n">
        <v>108</v>
      </c>
      <c r="C114" s="39" t="n">
        <v>7</v>
      </c>
      <c r="D114" s="40" t="s">
        <v>84</v>
      </c>
      <c r="E114" s="37"/>
      <c r="F114" s="37"/>
      <c r="G114" s="37"/>
      <c r="H114" s="37"/>
      <c r="I114" s="37"/>
      <c r="J114" s="37"/>
      <c r="K114" s="30" t="str">
        <f aca="false">IF(AND(F114="",G114=""),"","b. "&amp;F114&amp;IF(AND(F114&lt;&gt;"",G114&lt;&gt;""),", ","")&amp;G114)</f>
        <v/>
      </c>
      <c r="L114" s="30" t="str">
        <f aca="false">IF(AND(H114="",I114=""),"","d. "&amp;H114&amp;IF(AND(H114&lt;&gt;"",I114&lt;&gt;""),", ","")&amp;I114)</f>
        <v/>
      </c>
      <c r="M114" s="30" t="str">
        <f aca="false">IF(E114="","— #108 · 4x great-grandfather —",E114)</f>
        <v>— #108 · 4x great-grandfather —</v>
      </c>
    </row>
    <row r="115" customFormat="false" ht="18" hidden="false" customHeight="true" outlineLevel="0" collapsed="false">
      <c r="B115" s="38" t="n">
        <v>109</v>
      </c>
      <c r="C115" s="39" t="n">
        <v>7</v>
      </c>
      <c r="D115" s="40" t="s">
        <v>85</v>
      </c>
      <c r="E115" s="37"/>
      <c r="F115" s="37"/>
      <c r="G115" s="37"/>
      <c r="H115" s="37"/>
      <c r="I115" s="37"/>
      <c r="J115" s="37"/>
      <c r="K115" s="30" t="str">
        <f aca="false">IF(AND(F115="",G115=""),"","b. "&amp;F115&amp;IF(AND(F115&lt;&gt;"",G115&lt;&gt;""),", ","")&amp;G115)</f>
        <v/>
      </c>
      <c r="L115" s="30" t="str">
        <f aca="false">IF(AND(H115="",I115=""),"","d. "&amp;H115&amp;IF(AND(H115&lt;&gt;"",I115&lt;&gt;""),", ","")&amp;I115)</f>
        <v/>
      </c>
      <c r="M115" s="30" t="str">
        <f aca="false">IF(E115="","— #109 · 4x great-grandmother —",E115)</f>
        <v>— #109 · 4x great-grandmother —</v>
      </c>
    </row>
    <row r="116" customFormat="false" ht="18" hidden="false" customHeight="true" outlineLevel="0" collapsed="false">
      <c r="B116" s="38" t="n">
        <v>110</v>
      </c>
      <c r="C116" s="39" t="n">
        <v>7</v>
      </c>
      <c r="D116" s="40" t="s">
        <v>84</v>
      </c>
      <c r="E116" s="37"/>
      <c r="F116" s="37"/>
      <c r="G116" s="37"/>
      <c r="H116" s="37"/>
      <c r="I116" s="37"/>
      <c r="J116" s="37"/>
      <c r="K116" s="30" t="str">
        <f aca="false">IF(AND(F116="",G116=""),"","b. "&amp;F116&amp;IF(AND(F116&lt;&gt;"",G116&lt;&gt;""),", ","")&amp;G116)</f>
        <v/>
      </c>
      <c r="L116" s="30" t="str">
        <f aca="false">IF(AND(H116="",I116=""),"","d. "&amp;H116&amp;IF(AND(H116&lt;&gt;"",I116&lt;&gt;""),", ","")&amp;I116)</f>
        <v/>
      </c>
      <c r="M116" s="30" t="str">
        <f aca="false">IF(E116="","— #110 · 4x great-grandfather —",E116)</f>
        <v>— #110 · 4x great-grandfather —</v>
      </c>
    </row>
    <row r="117" customFormat="false" ht="18" hidden="false" customHeight="true" outlineLevel="0" collapsed="false">
      <c r="B117" s="38" t="n">
        <v>111</v>
      </c>
      <c r="C117" s="39" t="n">
        <v>7</v>
      </c>
      <c r="D117" s="40" t="s">
        <v>85</v>
      </c>
      <c r="E117" s="37"/>
      <c r="F117" s="37"/>
      <c r="G117" s="37"/>
      <c r="H117" s="37"/>
      <c r="I117" s="37"/>
      <c r="J117" s="37"/>
      <c r="K117" s="30" t="str">
        <f aca="false">IF(AND(F117="",G117=""),"","b. "&amp;F117&amp;IF(AND(F117&lt;&gt;"",G117&lt;&gt;""),", ","")&amp;G117)</f>
        <v/>
      </c>
      <c r="L117" s="30" t="str">
        <f aca="false">IF(AND(H117="",I117=""),"","d. "&amp;H117&amp;IF(AND(H117&lt;&gt;"",I117&lt;&gt;""),", ","")&amp;I117)</f>
        <v/>
      </c>
      <c r="M117" s="30" t="str">
        <f aca="false">IF(E117="","— #111 · 4x great-grandmother —",E117)</f>
        <v>— #111 · 4x great-grandmother —</v>
      </c>
    </row>
    <row r="118" customFormat="false" ht="18" hidden="false" customHeight="true" outlineLevel="0" collapsed="false">
      <c r="B118" s="38" t="n">
        <v>112</v>
      </c>
      <c r="C118" s="39" t="n">
        <v>7</v>
      </c>
      <c r="D118" s="40" t="s">
        <v>84</v>
      </c>
      <c r="E118" s="37"/>
      <c r="F118" s="37"/>
      <c r="G118" s="37"/>
      <c r="H118" s="37"/>
      <c r="I118" s="37"/>
      <c r="J118" s="37"/>
      <c r="K118" s="30" t="str">
        <f aca="false">IF(AND(F118="",G118=""),"","b. "&amp;F118&amp;IF(AND(F118&lt;&gt;"",G118&lt;&gt;""),", ","")&amp;G118)</f>
        <v/>
      </c>
      <c r="L118" s="30" t="str">
        <f aca="false">IF(AND(H118="",I118=""),"","d. "&amp;H118&amp;IF(AND(H118&lt;&gt;"",I118&lt;&gt;""),", ","")&amp;I118)</f>
        <v/>
      </c>
      <c r="M118" s="30" t="str">
        <f aca="false">IF(E118="","— #112 · 4x great-grandfather —",E118)</f>
        <v>— #112 · 4x great-grandfather —</v>
      </c>
    </row>
    <row r="119" customFormat="false" ht="18" hidden="false" customHeight="true" outlineLevel="0" collapsed="false">
      <c r="B119" s="38" t="n">
        <v>113</v>
      </c>
      <c r="C119" s="39" t="n">
        <v>7</v>
      </c>
      <c r="D119" s="40" t="s">
        <v>85</v>
      </c>
      <c r="E119" s="37"/>
      <c r="F119" s="37"/>
      <c r="G119" s="37"/>
      <c r="H119" s="37"/>
      <c r="I119" s="37"/>
      <c r="J119" s="37"/>
      <c r="K119" s="30" t="str">
        <f aca="false">IF(AND(F119="",G119=""),"","b. "&amp;F119&amp;IF(AND(F119&lt;&gt;"",G119&lt;&gt;""),", ","")&amp;G119)</f>
        <v/>
      </c>
      <c r="L119" s="30" t="str">
        <f aca="false">IF(AND(H119="",I119=""),"","d. "&amp;H119&amp;IF(AND(H119&lt;&gt;"",I119&lt;&gt;""),", ","")&amp;I119)</f>
        <v/>
      </c>
      <c r="M119" s="30" t="str">
        <f aca="false">IF(E119="","— #113 · 4x great-grandmother —",E119)</f>
        <v>— #113 · 4x great-grandmother —</v>
      </c>
    </row>
    <row r="120" customFormat="false" ht="18" hidden="false" customHeight="true" outlineLevel="0" collapsed="false">
      <c r="B120" s="38" t="n">
        <v>114</v>
      </c>
      <c r="C120" s="39" t="n">
        <v>7</v>
      </c>
      <c r="D120" s="40" t="s">
        <v>84</v>
      </c>
      <c r="E120" s="37"/>
      <c r="F120" s="37"/>
      <c r="G120" s="37"/>
      <c r="H120" s="37"/>
      <c r="I120" s="37"/>
      <c r="J120" s="37"/>
      <c r="K120" s="30" t="str">
        <f aca="false">IF(AND(F120="",G120=""),"","b. "&amp;F120&amp;IF(AND(F120&lt;&gt;"",G120&lt;&gt;""),", ","")&amp;G120)</f>
        <v/>
      </c>
      <c r="L120" s="30" t="str">
        <f aca="false">IF(AND(H120="",I120=""),"","d. "&amp;H120&amp;IF(AND(H120&lt;&gt;"",I120&lt;&gt;""),", ","")&amp;I120)</f>
        <v/>
      </c>
      <c r="M120" s="30" t="str">
        <f aca="false">IF(E120="","— #114 · 4x great-grandfather —",E120)</f>
        <v>— #114 · 4x great-grandfather —</v>
      </c>
    </row>
    <row r="121" customFormat="false" ht="18" hidden="false" customHeight="true" outlineLevel="0" collapsed="false">
      <c r="B121" s="38" t="n">
        <v>115</v>
      </c>
      <c r="C121" s="39" t="n">
        <v>7</v>
      </c>
      <c r="D121" s="40" t="s">
        <v>85</v>
      </c>
      <c r="E121" s="37"/>
      <c r="F121" s="37"/>
      <c r="G121" s="37"/>
      <c r="H121" s="37"/>
      <c r="I121" s="37"/>
      <c r="J121" s="37"/>
      <c r="K121" s="30" t="str">
        <f aca="false">IF(AND(F121="",G121=""),"","b. "&amp;F121&amp;IF(AND(F121&lt;&gt;"",G121&lt;&gt;""),", ","")&amp;G121)</f>
        <v/>
      </c>
      <c r="L121" s="30" t="str">
        <f aca="false">IF(AND(H121="",I121=""),"","d. "&amp;H121&amp;IF(AND(H121&lt;&gt;"",I121&lt;&gt;""),", ","")&amp;I121)</f>
        <v/>
      </c>
      <c r="M121" s="30" t="str">
        <f aca="false">IF(E121="","— #115 · 4x great-grandmother —",E121)</f>
        <v>— #115 · 4x great-grandmother —</v>
      </c>
    </row>
    <row r="122" customFormat="false" ht="18" hidden="false" customHeight="true" outlineLevel="0" collapsed="false">
      <c r="B122" s="38" t="n">
        <v>116</v>
      </c>
      <c r="C122" s="39" t="n">
        <v>7</v>
      </c>
      <c r="D122" s="40" t="s">
        <v>84</v>
      </c>
      <c r="E122" s="37"/>
      <c r="F122" s="37"/>
      <c r="G122" s="37"/>
      <c r="H122" s="37"/>
      <c r="I122" s="37"/>
      <c r="J122" s="37"/>
      <c r="K122" s="30" t="str">
        <f aca="false">IF(AND(F122="",G122=""),"","b. "&amp;F122&amp;IF(AND(F122&lt;&gt;"",G122&lt;&gt;""),", ","")&amp;G122)</f>
        <v/>
      </c>
      <c r="L122" s="30" t="str">
        <f aca="false">IF(AND(H122="",I122=""),"","d. "&amp;H122&amp;IF(AND(H122&lt;&gt;"",I122&lt;&gt;""),", ","")&amp;I122)</f>
        <v/>
      </c>
      <c r="M122" s="30" t="str">
        <f aca="false">IF(E122="","— #116 · 4x great-grandfather —",E122)</f>
        <v>— #116 · 4x great-grandfather —</v>
      </c>
    </row>
    <row r="123" customFormat="false" ht="18" hidden="false" customHeight="true" outlineLevel="0" collapsed="false">
      <c r="B123" s="38" t="n">
        <v>117</v>
      </c>
      <c r="C123" s="39" t="n">
        <v>7</v>
      </c>
      <c r="D123" s="40" t="s">
        <v>85</v>
      </c>
      <c r="E123" s="37"/>
      <c r="F123" s="37"/>
      <c r="G123" s="37"/>
      <c r="H123" s="37"/>
      <c r="I123" s="37"/>
      <c r="J123" s="37"/>
      <c r="K123" s="30" t="str">
        <f aca="false">IF(AND(F123="",G123=""),"","b. "&amp;F123&amp;IF(AND(F123&lt;&gt;"",G123&lt;&gt;""),", ","")&amp;G123)</f>
        <v/>
      </c>
      <c r="L123" s="30" t="str">
        <f aca="false">IF(AND(H123="",I123=""),"","d. "&amp;H123&amp;IF(AND(H123&lt;&gt;"",I123&lt;&gt;""),", ","")&amp;I123)</f>
        <v/>
      </c>
      <c r="M123" s="30" t="str">
        <f aca="false">IF(E123="","— #117 · 4x great-grandmother —",E123)</f>
        <v>— #117 · 4x great-grandmother —</v>
      </c>
    </row>
    <row r="124" customFormat="false" ht="18" hidden="false" customHeight="true" outlineLevel="0" collapsed="false">
      <c r="B124" s="38" t="n">
        <v>118</v>
      </c>
      <c r="C124" s="39" t="n">
        <v>7</v>
      </c>
      <c r="D124" s="40" t="s">
        <v>84</v>
      </c>
      <c r="E124" s="37"/>
      <c r="F124" s="37"/>
      <c r="G124" s="37"/>
      <c r="H124" s="37"/>
      <c r="I124" s="37"/>
      <c r="J124" s="37"/>
      <c r="K124" s="30" t="str">
        <f aca="false">IF(AND(F124="",G124=""),"","b. "&amp;F124&amp;IF(AND(F124&lt;&gt;"",G124&lt;&gt;""),", ","")&amp;G124)</f>
        <v/>
      </c>
      <c r="L124" s="30" t="str">
        <f aca="false">IF(AND(H124="",I124=""),"","d. "&amp;H124&amp;IF(AND(H124&lt;&gt;"",I124&lt;&gt;""),", ","")&amp;I124)</f>
        <v/>
      </c>
      <c r="M124" s="30" t="str">
        <f aca="false">IF(E124="","— #118 · 4x great-grandfather —",E124)</f>
        <v>— #118 · 4x great-grandfather —</v>
      </c>
    </row>
    <row r="125" customFormat="false" ht="18" hidden="false" customHeight="true" outlineLevel="0" collapsed="false">
      <c r="B125" s="38" t="n">
        <v>119</v>
      </c>
      <c r="C125" s="39" t="n">
        <v>7</v>
      </c>
      <c r="D125" s="40" t="s">
        <v>85</v>
      </c>
      <c r="E125" s="37"/>
      <c r="F125" s="37"/>
      <c r="G125" s="37"/>
      <c r="H125" s="37"/>
      <c r="I125" s="37"/>
      <c r="J125" s="37"/>
      <c r="K125" s="30" t="str">
        <f aca="false">IF(AND(F125="",G125=""),"","b. "&amp;F125&amp;IF(AND(F125&lt;&gt;"",G125&lt;&gt;""),", ","")&amp;G125)</f>
        <v/>
      </c>
      <c r="L125" s="30" t="str">
        <f aca="false">IF(AND(H125="",I125=""),"","d. "&amp;H125&amp;IF(AND(H125&lt;&gt;"",I125&lt;&gt;""),", ","")&amp;I125)</f>
        <v/>
      </c>
      <c r="M125" s="30" t="str">
        <f aca="false">IF(E125="","— #119 · 4x great-grandmother —",E125)</f>
        <v>— #119 · 4x great-grandmother —</v>
      </c>
    </row>
    <row r="126" customFormat="false" ht="18" hidden="false" customHeight="true" outlineLevel="0" collapsed="false">
      <c r="B126" s="38" t="n">
        <v>120</v>
      </c>
      <c r="C126" s="39" t="n">
        <v>7</v>
      </c>
      <c r="D126" s="40" t="s">
        <v>84</v>
      </c>
      <c r="E126" s="37"/>
      <c r="F126" s="37"/>
      <c r="G126" s="37"/>
      <c r="H126" s="37"/>
      <c r="I126" s="37"/>
      <c r="J126" s="37"/>
      <c r="K126" s="30" t="str">
        <f aca="false">IF(AND(F126="",G126=""),"","b. "&amp;F126&amp;IF(AND(F126&lt;&gt;"",G126&lt;&gt;""),", ","")&amp;G126)</f>
        <v/>
      </c>
      <c r="L126" s="30" t="str">
        <f aca="false">IF(AND(H126="",I126=""),"","d. "&amp;H126&amp;IF(AND(H126&lt;&gt;"",I126&lt;&gt;""),", ","")&amp;I126)</f>
        <v/>
      </c>
      <c r="M126" s="30" t="str">
        <f aca="false">IF(E126="","— #120 · 4x great-grandfather —",E126)</f>
        <v>— #120 · 4x great-grandfather —</v>
      </c>
    </row>
    <row r="127" customFormat="false" ht="18" hidden="false" customHeight="true" outlineLevel="0" collapsed="false">
      <c r="B127" s="38" t="n">
        <v>121</v>
      </c>
      <c r="C127" s="39" t="n">
        <v>7</v>
      </c>
      <c r="D127" s="40" t="s">
        <v>85</v>
      </c>
      <c r="E127" s="37"/>
      <c r="F127" s="37"/>
      <c r="G127" s="37"/>
      <c r="H127" s="37"/>
      <c r="I127" s="37"/>
      <c r="J127" s="37"/>
      <c r="K127" s="30" t="str">
        <f aca="false">IF(AND(F127="",G127=""),"","b. "&amp;F127&amp;IF(AND(F127&lt;&gt;"",G127&lt;&gt;""),", ","")&amp;G127)</f>
        <v/>
      </c>
      <c r="L127" s="30" t="str">
        <f aca="false">IF(AND(H127="",I127=""),"","d. "&amp;H127&amp;IF(AND(H127&lt;&gt;"",I127&lt;&gt;""),", ","")&amp;I127)</f>
        <v/>
      </c>
      <c r="M127" s="30" t="str">
        <f aca="false">IF(E127="","— #121 · 4x great-grandmother —",E127)</f>
        <v>— #121 · 4x great-grandmother —</v>
      </c>
    </row>
    <row r="128" customFormat="false" ht="18" hidden="false" customHeight="true" outlineLevel="0" collapsed="false">
      <c r="B128" s="38" t="n">
        <v>122</v>
      </c>
      <c r="C128" s="39" t="n">
        <v>7</v>
      </c>
      <c r="D128" s="40" t="s">
        <v>84</v>
      </c>
      <c r="E128" s="37"/>
      <c r="F128" s="37"/>
      <c r="G128" s="37"/>
      <c r="H128" s="37"/>
      <c r="I128" s="37"/>
      <c r="J128" s="37"/>
      <c r="K128" s="30" t="str">
        <f aca="false">IF(AND(F128="",G128=""),"","b. "&amp;F128&amp;IF(AND(F128&lt;&gt;"",G128&lt;&gt;""),", ","")&amp;G128)</f>
        <v/>
      </c>
      <c r="L128" s="30" t="str">
        <f aca="false">IF(AND(H128="",I128=""),"","d. "&amp;H128&amp;IF(AND(H128&lt;&gt;"",I128&lt;&gt;""),", ","")&amp;I128)</f>
        <v/>
      </c>
      <c r="M128" s="30" t="str">
        <f aca="false">IF(E128="","— #122 · 4x great-grandfather —",E128)</f>
        <v>— #122 · 4x great-grandfather —</v>
      </c>
    </row>
    <row r="129" customFormat="false" ht="18" hidden="false" customHeight="true" outlineLevel="0" collapsed="false">
      <c r="B129" s="38" t="n">
        <v>123</v>
      </c>
      <c r="C129" s="39" t="n">
        <v>7</v>
      </c>
      <c r="D129" s="40" t="s">
        <v>85</v>
      </c>
      <c r="E129" s="37"/>
      <c r="F129" s="37"/>
      <c r="G129" s="37"/>
      <c r="H129" s="37"/>
      <c r="I129" s="37"/>
      <c r="J129" s="37"/>
      <c r="K129" s="30" t="str">
        <f aca="false">IF(AND(F129="",G129=""),"","b. "&amp;F129&amp;IF(AND(F129&lt;&gt;"",G129&lt;&gt;""),", ","")&amp;G129)</f>
        <v/>
      </c>
      <c r="L129" s="30" t="str">
        <f aca="false">IF(AND(H129="",I129=""),"","d. "&amp;H129&amp;IF(AND(H129&lt;&gt;"",I129&lt;&gt;""),", ","")&amp;I129)</f>
        <v/>
      </c>
      <c r="M129" s="30" t="str">
        <f aca="false">IF(E129="","— #123 · 4x great-grandmother —",E129)</f>
        <v>— #123 · 4x great-grandmother —</v>
      </c>
    </row>
    <row r="130" customFormat="false" ht="18" hidden="false" customHeight="true" outlineLevel="0" collapsed="false">
      <c r="B130" s="38" t="n">
        <v>124</v>
      </c>
      <c r="C130" s="39" t="n">
        <v>7</v>
      </c>
      <c r="D130" s="40" t="s">
        <v>84</v>
      </c>
      <c r="E130" s="37"/>
      <c r="F130" s="37"/>
      <c r="G130" s="37"/>
      <c r="H130" s="37"/>
      <c r="I130" s="37"/>
      <c r="J130" s="37"/>
      <c r="K130" s="30" t="str">
        <f aca="false">IF(AND(F130="",G130=""),"","b. "&amp;F130&amp;IF(AND(F130&lt;&gt;"",G130&lt;&gt;""),", ","")&amp;G130)</f>
        <v/>
      </c>
      <c r="L130" s="30" t="str">
        <f aca="false">IF(AND(H130="",I130=""),"","d. "&amp;H130&amp;IF(AND(H130&lt;&gt;"",I130&lt;&gt;""),", ","")&amp;I130)</f>
        <v/>
      </c>
      <c r="M130" s="30" t="str">
        <f aca="false">IF(E130="","— #124 · 4x great-grandfather —",E130)</f>
        <v>— #124 · 4x great-grandfather —</v>
      </c>
    </row>
    <row r="131" customFormat="false" ht="18" hidden="false" customHeight="true" outlineLevel="0" collapsed="false">
      <c r="B131" s="38" t="n">
        <v>125</v>
      </c>
      <c r="C131" s="39" t="n">
        <v>7</v>
      </c>
      <c r="D131" s="40" t="s">
        <v>85</v>
      </c>
      <c r="E131" s="37"/>
      <c r="F131" s="37"/>
      <c r="G131" s="37"/>
      <c r="H131" s="37"/>
      <c r="I131" s="37"/>
      <c r="J131" s="37"/>
      <c r="K131" s="30" t="str">
        <f aca="false">IF(AND(F131="",G131=""),"","b. "&amp;F131&amp;IF(AND(F131&lt;&gt;"",G131&lt;&gt;""),", ","")&amp;G131)</f>
        <v/>
      </c>
      <c r="L131" s="30" t="str">
        <f aca="false">IF(AND(H131="",I131=""),"","d. "&amp;H131&amp;IF(AND(H131&lt;&gt;"",I131&lt;&gt;""),", ","")&amp;I131)</f>
        <v/>
      </c>
      <c r="M131" s="30" t="str">
        <f aca="false">IF(E131="","— #125 · 4x great-grandmother —",E131)</f>
        <v>— #125 · 4x great-grandmother —</v>
      </c>
    </row>
    <row r="132" customFormat="false" ht="18" hidden="false" customHeight="true" outlineLevel="0" collapsed="false">
      <c r="B132" s="38" t="n">
        <v>126</v>
      </c>
      <c r="C132" s="39" t="n">
        <v>7</v>
      </c>
      <c r="D132" s="40" t="s">
        <v>84</v>
      </c>
      <c r="E132" s="37"/>
      <c r="F132" s="37"/>
      <c r="G132" s="37"/>
      <c r="H132" s="37"/>
      <c r="I132" s="37"/>
      <c r="J132" s="37"/>
      <c r="K132" s="30" t="str">
        <f aca="false">IF(AND(F132="",G132=""),"","b. "&amp;F132&amp;IF(AND(F132&lt;&gt;"",G132&lt;&gt;""),", ","")&amp;G132)</f>
        <v/>
      </c>
      <c r="L132" s="30" t="str">
        <f aca="false">IF(AND(H132="",I132=""),"","d. "&amp;H132&amp;IF(AND(H132&lt;&gt;"",I132&lt;&gt;""),", ","")&amp;I132)</f>
        <v/>
      </c>
      <c r="M132" s="30" t="str">
        <f aca="false">IF(E132="","— #126 · 4x great-grandfather —",E132)</f>
        <v>— #126 · 4x great-grandfather —</v>
      </c>
    </row>
    <row r="133" customFormat="false" ht="18" hidden="false" customHeight="true" outlineLevel="0" collapsed="false">
      <c r="B133" s="38" t="n">
        <v>127</v>
      </c>
      <c r="C133" s="39" t="n">
        <v>7</v>
      </c>
      <c r="D133" s="40" t="s">
        <v>85</v>
      </c>
      <c r="E133" s="37"/>
      <c r="F133" s="37"/>
      <c r="G133" s="37"/>
      <c r="H133" s="37"/>
      <c r="I133" s="37"/>
      <c r="J133" s="37"/>
      <c r="K133" s="30" t="str">
        <f aca="false">IF(AND(F133="",G133=""),"","b. "&amp;F133&amp;IF(AND(F133&lt;&gt;"",G133&lt;&gt;""),", ","")&amp;G133)</f>
        <v/>
      </c>
      <c r="L133" s="30" t="str">
        <f aca="false">IF(AND(H133="",I133=""),"","d. "&amp;H133&amp;IF(AND(H133&lt;&gt;"",I133&lt;&gt;""),", ","")&amp;I133)</f>
        <v/>
      </c>
      <c r="M133" s="30" t="str">
        <f aca="false">IF(E133="","— #127 · 4x great-grandmother —",E133)</f>
        <v>— #127 · 4x great-grandmother —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geneticvoyage.com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3"/>
    <pageSetUpPr fitToPage="true"/>
  </sheetPr>
  <dimension ref="A1:I4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3"/>
    <col collapsed="false" customWidth="true" hidden="false" outlineLevel="0" max="4" min="4" style="0" width="34"/>
    <col collapsed="false" customWidth="true" hidden="false" outlineLevel="0" max="5" min="5" style="0" width="3"/>
    <col collapsed="false" customWidth="true" hidden="false" outlineLevel="0" max="6" min="6" style="0" width="34"/>
    <col collapsed="false" customWidth="true" hidden="false" outlineLevel="0" max="7" min="7" style="0" width="3"/>
    <col collapsed="false" customWidth="true" hidden="false" outlineLevel="0" max="8" min="8" style="0" width="34"/>
    <col collapsed="false" customWidth="true" hidden="false" outlineLevel="0" max="9" min="9" style="0" width="2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30" hidden="false" customHeight="true" outlineLevel="0" collapsed="false">
      <c r="B4" s="5" t="s">
        <v>86</v>
      </c>
    </row>
    <row r="5" customFormat="false" ht="15.75" hidden="false" customHeight="true" outlineLevel="0" collapsed="false">
      <c r="B5" s="6" t="s">
        <v>87</v>
      </c>
    </row>
    <row r="6" customFormat="false" ht="19.5" hidden="false" customHeight="true" outlineLevel="0" collapsed="false">
      <c r="B6" s="41" t="s">
        <v>88</v>
      </c>
      <c r="C6" s="42"/>
      <c r="D6" s="41" t="s">
        <v>89</v>
      </c>
      <c r="E6" s="42"/>
      <c r="F6" s="41" t="s">
        <v>90</v>
      </c>
      <c r="G6" s="42"/>
      <c r="H6" s="41" t="s">
        <v>91</v>
      </c>
    </row>
    <row r="7" customFormat="false" ht="6" hidden="false" customHeight="true" outlineLevel="0" collapsed="false"/>
    <row r="8" customFormat="false" ht="13.5" hidden="false" customHeight="true" outlineLevel="0" collapsed="false">
      <c r="H8" s="43" t="str">
        <f aca="false">'Ancestor Data'!M14</f>
        <v>— #8 · Great-grandfather —</v>
      </c>
    </row>
    <row r="9" customFormat="false" ht="13.5" hidden="false" customHeight="true" outlineLevel="0" collapsed="false">
      <c r="G9" s="44"/>
      <c r="H9" s="45" t="str">
        <f aca="false">'Ancestor Data'!K14</f>
        <v/>
      </c>
    </row>
    <row r="10" customFormat="false" ht="13.5" hidden="false" customHeight="true" outlineLevel="0" collapsed="false">
      <c r="F10" s="43" t="str">
        <f aca="false">'Ancestor Data'!M10</f>
        <v>— #4 · Grandfather —</v>
      </c>
      <c r="G10" s="46"/>
      <c r="H10" s="45" t="str">
        <f aca="false">'Ancestor Data'!L14</f>
        <v/>
      </c>
    </row>
    <row r="11" customFormat="false" ht="13.5" hidden="false" customHeight="true" outlineLevel="0" collapsed="false">
      <c r="E11" s="44"/>
      <c r="F11" s="45" t="str">
        <f aca="false">'Ancestor Data'!K10</f>
        <v/>
      </c>
      <c r="G11" s="44"/>
    </row>
    <row r="12" customFormat="false" ht="13.5" hidden="false" customHeight="true" outlineLevel="0" collapsed="false">
      <c r="E12" s="44"/>
      <c r="F12" s="45" t="str">
        <f aca="false">'Ancestor Data'!L10</f>
        <v/>
      </c>
      <c r="G12" s="44"/>
      <c r="H12" s="43" t="str">
        <f aca="false">'Ancestor Data'!M15</f>
        <v>— #9 · Great-grandmother —</v>
      </c>
    </row>
    <row r="13" customFormat="false" ht="13.5" hidden="false" customHeight="true" outlineLevel="0" collapsed="false">
      <c r="E13" s="44"/>
      <c r="H13" s="45" t="str">
        <f aca="false">'Ancestor Data'!K15</f>
        <v/>
      </c>
    </row>
    <row r="14" customFormat="false" ht="13.5" hidden="false" customHeight="true" outlineLevel="0" collapsed="false">
      <c r="D14" s="43" t="str">
        <f aca="false">'Ancestor Data'!M8</f>
        <v>— #2 · Father —</v>
      </c>
      <c r="E14" s="46"/>
      <c r="H14" s="45" t="str">
        <f aca="false">'Ancestor Data'!L15</f>
        <v/>
      </c>
    </row>
    <row r="15" customFormat="false" ht="13.5" hidden="false" customHeight="true" outlineLevel="0" collapsed="false">
      <c r="C15" s="44"/>
      <c r="D15" s="45" t="str">
        <f aca="false">'Ancestor Data'!K8</f>
        <v/>
      </c>
      <c r="E15" s="44"/>
    </row>
    <row r="16" customFormat="false" ht="13.5" hidden="false" customHeight="true" outlineLevel="0" collapsed="false">
      <c r="C16" s="44"/>
      <c r="D16" s="45" t="str">
        <f aca="false">'Ancestor Data'!L8</f>
        <v/>
      </c>
      <c r="E16" s="44"/>
      <c r="H16" s="43" t="str">
        <f aca="false">'Ancestor Data'!M16</f>
        <v>— #10 · Great-grandfather —</v>
      </c>
    </row>
    <row r="17" customFormat="false" ht="13.5" hidden="false" customHeight="true" outlineLevel="0" collapsed="false">
      <c r="C17" s="44"/>
      <c r="E17" s="44"/>
      <c r="G17" s="44"/>
      <c r="H17" s="45" t="str">
        <f aca="false">'Ancestor Data'!K16</f>
        <v/>
      </c>
    </row>
    <row r="18" customFormat="false" ht="13.5" hidden="false" customHeight="true" outlineLevel="0" collapsed="false">
      <c r="C18" s="44"/>
      <c r="E18" s="44"/>
      <c r="F18" s="43" t="str">
        <f aca="false">'Ancestor Data'!M11</f>
        <v>— #5 · Grandmother —</v>
      </c>
      <c r="G18" s="46"/>
      <c r="H18" s="45" t="str">
        <f aca="false">'Ancestor Data'!L16</f>
        <v/>
      </c>
    </row>
    <row r="19" customFormat="false" ht="13.5" hidden="false" customHeight="true" outlineLevel="0" collapsed="false">
      <c r="C19" s="44"/>
      <c r="F19" s="45" t="str">
        <f aca="false">'Ancestor Data'!K11</f>
        <v/>
      </c>
      <c r="G19" s="44"/>
    </row>
    <row r="20" customFormat="false" ht="13.5" hidden="false" customHeight="true" outlineLevel="0" collapsed="false">
      <c r="C20" s="44"/>
      <c r="F20" s="45" t="str">
        <f aca="false">'Ancestor Data'!L11</f>
        <v/>
      </c>
      <c r="G20" s="44"/>
      <c r="H20" s="43" t="str">
        <f aca="false">'Ancestor Data'!M17</f>
        <v>— #11 · Great-grandmother —</v>
      </c>
    </row>
    <row r="21" customFormat="false" ht="13.5" hidden="false" customHeight="true" outlineLevel="0" collapsed="false">
      <c r="C21" s="44"/>
      <c r="H21" s="45" t="str">
        <f aca="false">'Ancestor Data'!K17</f>
        <v/>
      </c>
    </row>
    <row r="22" customFormat="false" ht="13.5" hidden="false" customHeight="true" outlineLevel="0" collapsed="false">
      <c r="B22" s="47" t="str">
        <f aca="false">'Ancestor Data'!M7</f>
        <v>— #1 · Starting person —</v>
      </c>
      <c r="C22" s="46"/>
      <c r="H22" s="45" t="str">
        <f aca="false">'Ancestor Data'!L17</f>
        <v/>
      </c>
    </row>
    <row r="23" customFormat="false" ht="13.5" hidden="false" customHeight="true" outlineLevel="0" collapsed="false">
      <c r="B23" s="45" t="str">
        <f aca="false">'Ancestor Data'!K7</f>
        <v/>
      </c>
      <c r="C23" s="44"/>
    </row>
    <row r="24" customFormat="false" ht="13.5" hidden="false" customHeight="true" outlineLevel="0" collapsed="false">
      <c r="B24" s="45" t="str">
        <f aca="false">'Ancestor Data'!L7</f>
        <v/>
      </c>
      <c r="C24" s="44"/>
      <c r="H24" s="43" t="str">
        <f aca="false">'Ancestor Data'!M18</f>
        <v>— #12 · Great-grandfather —</v>
      </c>
    </row>
    <row r="25" customFormat="false" ht="13.5" hidden="false" customHeight="true" outlineLevel="0" collapsed="false">
      <c r="C25" s="44"/>
      <c r="G25" s="44"/>
      <c r="H25" s="45" t="str">
        <f aca="false">'Ancestor Data'!K18</f>
        <v/>
      </c>
    </row>
    <row r="26" customFormat="false" ht="13.5" hidden="false" customHeight="true" outlineLevel="0" collapsed="false">
      <c r="C26" s="44"/>
      <c r="F26" s="43" t="str">
        <f aca="false">'Ancestor Data'!M12</f>
        <v>— #6 · Grandfather —</v>
      </c>
      <c r="G26" s="46"/>
      <c r="H26" s="45" t="str">
        <f aca="false">'Ancestor Data'!L18</f>
        <v/>
      </c>
    </row>
    <row r="27" customFormat="false" ht="13.5" hidden="false" customHeight="true" outlineLevel="0" collapsed="false">
      <c r="C27" s="44"/>
      <c r="E27" s="44"/>
      <c r="F27" s="45" t="str">
        <f aca="false">'Ancestor Data'!K12</f>
        <v/>
      </c>
      <c r="G27" s="44"/>
    </row>
    <row r="28" customFormat="false" ht="13.5" hidden="false" customHeight="true" outlineLevel="0" collapsed="false">
      <c r="C28" s="44"/>
      <c r="E28" s="44"/>
      <c r="F28" s="45" t="str">
        <f aca="false">'Ancestor Data'!L12</f>
        <v/>
      </c>
      <c r="G28" s="44"/>
      <c r="H28" s="43" t="str">
        <f aca="false">'Ancestor Data'!M19</f>
        <v>— #13 · Great-grandmother —</v>
      </c>
    </row>
    <row r="29" customFormat="false" ht="13.5" hidden="false" customHeight="true" outlineLevel="0" collapsed="false">
      <c r="C29" s="44"/>
      <c r="E29" s="44"/>
      <c r="H29" s="45" t="str">
        <f aca="false">'Ancestor Data'!K19</f>
        <v/>
      </c>
    </row>
    <row r="30" customFormat="false" ht="13.5" hidden="false" customHeight="true" outlineLevel="0" collapsed="false">
      <c r="C30" s="44"/>
      <c r="D30" s="43" t="str">
        <f aca="false">'Ancestor Data'!M9</f>
        <v>— #3 · Mother —</v>
      </c>
      <c r="E30" s="46"/>
      <c r="H30" s="45" t="str">
        <f aca="false">'Ancestor Data'!L19</f>
        <v/>
      </c>
    </row>
    <row r="31" customFormat="false" ht="13.5" hidden="false" customHeight="true" outlineLevel="0" collapsed="false">
      <c r="D31" s="45" t="str">
        <f aca="false">'Ancestor Data'!K9</f>
        <v/>
      </c>
      <c r="E31" s="44"/>
    </row>
    <row r="32" customFormat="false" ht="13.5" hidden="false" customHeight="true" outlineLevel="0" collapsed="false">
      <c r="D32" s="45" t="str">
        <f aca="false">'Ancestor Data'!L9</f>
        <v/>
      </c>
      <c r="E32" s="44"/>
      <c r="H32" s="43" t="str">
        <f aca="false">'Ancestor Data'!M20</f>
        <v>— #14 · Great-grandfather —</v>
      </c>
    </row>
    <row r="33" customFormat="false" ht="13.5" hidden="false" customHeight="true" outlineLevel="0" collapsed="false">
      <c r="E33" s="44"/>
      <c r="G33" s="44"/>
      <c r="H33" s="45" t="str">
        <f aca="false">'Ancestor Data'!K20</f>
        <v/>
      </c>
    </row>
    <row r="34" customFormat="false" ht="13.5" hidden="false" customHeight="true" outlineLevel="0" collapsed="false">
      <c r="E34" s="44"/>
      <c r="F34" s="43" t="str">
        <f aca="false">'Ancestor Data'!M13</f>
        <v>— #7 · Grandmother —</v>
      </c>
      <c r="G34" s="46"/>
      <c r="H34" s="45" t="str">
        <f aca="false">'Ancestor Data'!L20</f>
        <v/>
      </c>
    </row>
    <row r="35" customFormat="false" ht="13.5" hidden="false" customHeight="true" outlineLevel="0" collapsed="false">
      <c r="F35" s="45" t="str">
        <f aca="false">'Ancestor Data'!K13</f>
        <v/>
      </c>
      <c r="G35" s="44"/>
    </row>
    <row r="36" customFormat="false" ht="13.5" hidden="false" customHeight="true" outlineLevel="0" collapsed="false">
      <c r="F36" s="45" t="str">
        <f aca="false">'Ancestor Data'!L13</f>
        <v/>
      </c>
      <c r="G36" s="44"/>
      <c r="H36" s="43" t="str">
        <f aca="false">'Ancestor Data'!M21</f>
        <v>— #15 · Great-grandmother —</v>
      </c>
    </row>
    <row r="37" customFormat="false" ht="13.5" hidden="false" customHeight="true" outlineLevel="0" collapsed="false">
      <c r="H37" s="45" t="str">
        <f aca="false">'Ancestor Data'!K21</f>
        <v/>
      </c>
    </row>
    <row r="38" customFormat="false" ht="13.5" hidden="false" customHeight="true" outlineLevel="0" collapsed="false">
      <c r="H38" s="45" t="str">
        <f aca="false">'Ancestor Data'!L21</f>
        <v/>
      </c>
    </row>
    <row r="39" customFormat="false" ht="13.5" hidden="false" customHeight="true" outlineLevel="0" collapsed="false"/>
    <row r="40" customFormat="false" ht="13.5" hidden="false" customHeight="true" outlineLevel="0" collapsed="false"/>
    <row r="41" customFormat="false" ht="15" hidden="false" customHeight="false" outlineLevel="0" collapsed="false">
      <c r="B41" s="23" t="s">
        <v>92</v>
      </c>
    </row>
  </sheetData>
  <conditionalFormatting sqref="H8">
    <cfRule type="expression" priority="2" aboveAverage="0" equalAverage="0" bottom="0" percent="0" rank="0" text="" dxfId="0">
      <formula>LEFT(H8,1)="—"</formula>
    </cfRule>
  </conditionalFormatting>
  <conditionalFormatting sqref="H12">
    <cfRule type="expression" priority="3" aboveAverage="0" equalAverage="0" bottom="0" percent="0" rank="0" text="" dxfId="0">
      <formula>LEFT(H12,1)="—"</formula>
    </cfRule>
  </conditionalFormatting>
  <conditionalFormatting sqref="H16">
    <cfRule type="expression" priority="4" aboveAverage="0" equalAverage="0" bottom="0" percent="0" rank="0" text="" dxfId="0">
      <formula>LEFT(H16,1)="—"</formula>
    </cfRule>
  </conditionalFormatting>
  <conditionalFormatting sqref="H20">
    <cfRule type="expression" priority="5" aboveAverage="0" equalAverage="0" bottom="0" percent="0" rank="0" text="" dxfId="0">
      <formula>LEFT(H20,1)="—"</formula>
    </cfRule>
  </conditionalFormatting>
  <conditionalFormatting sqref="H24">
    <cfRule type="expression" priority="6" aboveAverage="0" equalAverage="0" bottom="0" percent="0" rank="0" text="" dxfId="0">
      <formula>LEFT(H24,1)="—"</formula>
    </cfRule>
  </conditionalFormatting>
  <conditionalFormatting sqref="H28">
    <cfRule type="expression" priority="7" aboveAverage="0" equalAverage="0" bottom="0" percent="0" rank="0" text="" dxfId="0">
      <formula>LEFT(H28,1)="—"</formula>
    </cfRule>
  </conditionalFormatting>
  <conditionalFormatting sqref="H32">
    <cfRule type="expression" priority="8" aboveAverage="0" equalAverage="0" bottom="0" percent="0" rank="0" text="" dxfId="0">
      <formula>LEFT(H32,1)="—"</formula>
    </cfRule>
  </conditionalFormatting>
  <conditionalFormatting sqref="H36">
    <cfRule type="expression" priority="9" aboveAverage="0" equalAverage="0" bottom="0" percent="0" rank="0" text="" dxfId="0">
      <formula>LEFT(H36,1)="—"</formula>
    </cfRule>
  </conditionalFormatting>
  <conditionalFormatting sqref="F10">
    <cfRule type="expression" priority="10" aboveAverage="0" equalAverage="0" bottom="0" percent="0" rank="0" text="" dxfId="0">
      <formula>LEFT(F10,1)="—"</formula>
    </cfRule>
  </conditionalFormatting>
  <conditionalFormatting sqref="F18">
    <cfRule type="expression" priority="11" aboveAverage="0" equalAverage="0" bottom="0" percent="0" rank="0" text="" dxfId="0">
      <formula>LEFT(F18,1)="—"</formula>
    </cfRule>
  </conditionalFormatting>
  <conditionalFormatting sqref="F26">
    <cfRule type="expression" priority="12" aboveAverage="0" equalAverage="0" bottom="0" percent="0" rank="0" text="" dxfId="0">
      <formula>LEFT(F26,1)="—"</formula>
    </cfRule>
  </conditionalFormatting>
  <conditionalFormatting sqref="F34">
    <cfRule type="expression" priority="13" aboveAverage="0" equalAverage="0" bottom="0" percent="0" rank="0" text="" dxfId="0">
      <formula>LEFT(F34,1)="—"</formula>
    </cfRule>
  </conditionalFormatting>
  <conditionalFormatting sqref="D14">
    <cfRule type="expression" priority="14" aboveAverage="0" equalAverage="0" bottom="0" percent="0" rank="0" text="" dxfId="0">
      <formula>LEFT(D14,1)="—"</formula>
    </cfRule>
  </conditionalFormatting>
  <conditionalFormatting sqref="D30">
    <cfRule type="expression" priority="15" aboveAverage="0" equalAverage="0" bottom="0" percent="0" rank="0" text="" dxfId="0">
      <formula>LEFT(D30,1)="—"</formula>
    </cfRule>
  </conditionalFormatting>
  <conditionalFormatting sqref="B22">
    <cfRule type="expression" priority="16" aboveAverage="0" equalAverage="0" bottom="0" percent="0" rank="0" text="" dxfId="0">
      <formula>LEFT(B22,1)="—"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geneticvoyage.com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3"/>
    <pageSetUpPr fitToPage="true"/>
  </sheetPr>
  <dimension ref="A1:K73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3"/>
    <col collapsed="false" customWidth="true" hidden="false" outlineLevel="0" max="4" min="4" style="0" width="30"/>
    <col collapsed="false" customWidth="true" hidden="false" outlineLevel="0" max="5" min="5" style="0" width="3"/>
    <col collapsed="false" customWidth="true" hidden="false" outlineLevel="0" max="6" min="6" style="0" width="30"/>
    <col collapsed="false" customWidth="true" hidden="false" outlineLevel="0" max="7" min="7" style="0" width="3"/>
    <col collapsed="false" customWidth="true" hidden="false" outlineLevel="0" max="8" min="8" style="0" width="30"/>
    <col collapsed="false" customWidth="true" hidden="false" outlineLevel="0" max="9" min="9" style="0" width="3"/>
    <col collapsed="false" customWidth="true" hidden="false" outlineLevel="0" max="10" min="10" style="0" width="30"/>
    <col collapsed="false" customWidth="true" hidden="false" outlineLevel="0" max="11" min="11" style="0" width="2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30" hidden="false" customHeight="true" outlineLevel="0" collapsed="false">
      <c r="B4" s="5" t="s">
        <v>93</v>
      </c>
    </row>
    <row r="5" customFormat="false" ht="15.75" hidden="false" customHeight="true" outlineLevel="0" collapsed="false">
      <c r="B5" s="6" t="s">
        <v>87</v>
      </c>
    </row>
    <row r="6" customFormat="false" ht="19.5" hidden="false" customHeight="true" outlineLevel="0" collapsed="false">
      <c r="B6" s="41" t="s">
        <v>88</v>
      </c>
      <c r="C6" s="42"/>
      <c r="D6" s="41" t="s">
        <v>89</v>
      </c>
      <c r="E6" s="42"/>
      <c r="F6" s="41" t="s">
        <v>90</v>
      </c>
      <c r="G6" s="42"/>
      <c r="H6" s="41" t="s">
        <v>91</v>
      </c>
      <c r="I6" s="42"/>
      <c r="J6" s="41" t="s">
        <v>94</v>
      </c>
    </row>
    <row r="7" customFormat="false" ht="6" hidden="false" customHeight="true" outlineLevel="0" collapsed="false"/>
    <row r="8" customFormat="false" ht="13.5" hidden="false" customHeight="true" outlineLevel="0" collapsed="false">
      <c r="J8" s="43" t="str">
        <f aca="false">'Ancestor Data'!M22</f>
        <v>— #16 · 2x great-grandfather —</v>
      </c>
    </row>
    <row r="9" customFormat="false" ht="13.5" hidden="false" customHeight="true" outlineLevel="0" collapsed="false">
      <c r="I9" s="44"/>
      <c r="J9" s="45" t="str">
        <f aca="false">'Ancestor Data'!K22</f>
        <v/>
      </c>
    </row>
    <row r="10" customFormat="false" ht="13.5" hidden="false" customHeight="true" outlineLevel="0" collapsed="false">
      <c r="H10" s="43" t="str">
        <f aca="false">'Ancestor Data'!M14</f>
        <v>— #8 · Great-grandfather —</v>
      </c>
      <c r="I10" s="46"/>
      <c r="J10" s="45" t="str">
        <f aca="false">'Ancestor Data'!L22</f>
        <v/>
      </c>
    </row>
    <row r="11" customFormat="false" ht="13.5" hidden="false" customHeight="true" outlineLevel="0" collapsed="false">
      <c r="G11" s="44"/>
      <c r="H11" s="45" t="str">
        <f aca="false">'Ancestor Data'!K14</f>
        <v/>
      </c>
      <c r="I11" s="44"/>
    </row>
    <row r="12" customFormat="false" ht="13.5" hidden="false" customHeight="true" outlineLevel="0" collapsed="false">
      <c r="G12" s="44"/>
      <c r="H12" s="45" t="str">
        <f aca="false">'Ancestor Data'!L14</f>
        <v/>
      </c>
      <c r="I12" s="44"/>
      <c r="J12" s="43" t="str">
        <f aca="false">'Ancestor Data'!M23</f>
        <v>— #17 · 2x great-grandmother —</v>
      </c>
    </row>
    <row r="13" customFormat="false" ht="13.5" hidden="false" customHeight="true" outlineLevel="0" collapsed="false">
      <c r="G13" s="44"/>
      <c r="J13" s="45" t="str">
        <f aca="false">'Ancestor Data'!K23</f>
        <v/>
      </c>
    </row>
    <row r="14" customFormat="false" ht="13.5" hidden="false" customHeight="true" outlineLevel="0" collapsed="false">
      <c r="F14" s="43" t="str">
        <f aca="false">'Ancestor Data'!M10</f>
        <v>— #4 · Grandfather —</v>
      </c>
      <c r="G14" s="46"/>
      <c r="J14" s="45" t="str">
        <f aca="false">'Ancestor Data'!L23</f>
        <v/>
      </c>
    </row>
    <row r="15" customFormat="false" ht="13.5" hidden="false" customHeight="true" outlineLevel="0" collapsed="false">
      <c r="E15" s="44"/>
      <c r="F15" s="45" t="str">
        <f aca="false">'Ancestor Data'!K10</f>
        <v/>
      </c>
      <c r="G15" s="44"/>
    </row>
    <row r="16" customFormat="false" ht="13.5" hidden="false" customHeight="true" outlineLevel="0" collapsed="false">
      <c r="E16" s="44"/>
      <c r="F16" s="45" t="str">
        <f aca="false">'Ancestor Data'!L10</f>
        <v/>
      </c>
      <c r="G16" s="44"/>
      <c r="J16" s="43" t="str">
        <f aca="false">'Ancestor Data'!M24</f>
        <v>— #18 · 2x great-grandfather —</v>
      </c>
    </row>
    <row r="17" customFormat="false" ht="13.5" hidden="false" customHeight="true" outlineLevel="0" collapsed="false">
      <c r="E17" s="44"/>
      <c r="G17" s="44"/>
      <c r="I17" s="44"/>
      <c r="J17" s="45" t="str">
        <f aca="false">'Ancestor Data'!K24</f>
        <v/>
      </c>
    </row>
    <row r="18" customFormat="false" ht="13.5" hidden="false" customHeight="true" outlineLevel="0" collapsed="false">
      <c r="E18" s="44"/>
      <c r="G18" s="44"/>
      <c r="H18" s="43" t="str">
        <f aca="false">'Ancestor Data'!M15</f>
        <v>— #9 · Great-grandmother —</v>
      </c>
      <c r="I18" s="46"/>
      <c r="J18" s="45" t="str">
        <f aca="false">'Ancestor Data'!L24</f>
        <v/>
      </c>
    </row>
    <row r="19" customFormat="false" ht="13.5" hidden="false" customHeight="true" outlineLevel="0" collapsed="false">
      <c r="E19" s="44"/>
      <c r="H19" s="45" t="str">
        <f aca="false">'Ancestor Data'!K15</f>
        <v/>
      </c>
      <c r="I19" s="44"/>
    </row>
    <row r="20" customFormat="false" ht="13.5" hidden="false" customHeight="true" outlineLevel="0" collapsed="false">
      <c r="E20" s="44"/>
      <c r="H20" s="45" t="str">
        <f aca="false">'Ancestor Data'!L15</f>
        <v/>
      </c>
      <c r="I20" s="44"/>
      <c r="J20" s="43" t="str">
        <f aca="false">'Ancestor Data'!M25</f>
        <v>— #19 · 2x great-grandmother —</v>
      </c>
    </row>
    <row r="21" customFormat="false" ht="13.5" hidden="false" customHeight="true" outlineLevel="0" collapsed="false">
      <c r="E21" s="44"/>
      <c r="J21" s="45" t="str">
        <f aca="false">'Ancestor Data'!K25</f>
        <v/>
      </c>
    </row>
    <row r="22" customFormat="false" ht="13.5" hidden="false" customHeight="true" outlineLevel="0" collapsed="false">
      <c r="D22" s="43" t="str">
        <f aca="false">'Ancestor Data'!M8</f>
        <v>— #2 · Father —</v>
      </c>
      <c r="E22" s="46"/>
      <c r="J22" s="45" t="str">
        <f aca="false">'Ancestor Data'!L25</f>
        <v/>
      </c>
    </row>
    <row r="23" customFormat="false" ht="13.5" hidden="false" customHeight="true" outlineLevel="0" collapsed="false">
      <c r="C23" s="44"/>
      <c r="D23" s="45" t="str">
        <f aca="false">'Ancestor Data'!K8</f>
        <v/>
      </c>
      <c r="E23" s="44"/>
    </row>
    <row r="24" customFormat="false" ht="13.5" hidden="false" customHeight="true" outlineLevel="0" collapsed="false">
      <c r="C24" s="44"/>
      <c r="D24" s="45" t="str">
        <f aca="false">'Ancestor Data'!L8</f>
        <v/>
      </c>
      <c r="E24" s="44"/>
      <c r="J24" s="43" t="str">
        <f aca="false">'Ancestor Data'!M26</f>
        <v>— #20 · 2x great-grandfather —</v>
      </c>
    </row>
    <row r="25" customFormat="false" ht="13.5" hidden="false" customHeight="true" outlineLevel="0" collapsed="false">
      <c r="C25" s="44"/>
      <c r="E25" s="44"/>
      <c r="I25" s="44"/>
      <c r="J25" s="45" t="str">
        <f aca="false">'Ancestor Data'!K26</f>
        <v/>
      </c>
    </row>
    <row r="26" customFormat="false" ht="13.5" hidden="false" customHeight="true" outlineLevel="0" collapsed="false">
      <c r="C26" s="44"/>
      <c r="E26" s="44"/>
      <c r="H26" s="43" t="str">
        <f aca="false">'Ancestor Data'!M16</f>
        <v>— #10 · Great-grandfather —</v>
      </c>
      <c r="I26" s="46"/>
      <c r="J26" s="45" t="str">
        <f aca="false">'Ancestor Data'!L26</f>
        <v/>
      </c>
    </row>
    <row r="27" customFormat="false" ht="13.5" hidden="false" customHeight="true" outlineLevel="0" collapsed="false">
      <c r="C27" s="44"/>
      <c r="E27" s="44"/>
      <c r="G27" s="44"/>
      <c r="H27" s="45" t="str">
        <f aca="false">'Ancestor Data'!K16</f>
        <v/>
      </c>
      <c r="I27" s="44"/>
    </row>
    <row r="28" customFormat="false" ht="13.5" hidden="false" customHeight="true" outlineLevel="0" collapsed="false">
      <c r="C28" s="44"/>
      <c r="E28" s="44"/>
      <c r="G28" s="44"/>
      <c r="H28" s="45" t="str">
        <f aca="false">'Ancestor Data'!L16</f>
        <v/>
      </c>
      <c r="I28" s="44"/>
      <c r="J28" s="43" t="str">
        <f aca="false">'Ancestor Data'!M27</f>
        <v>— #21 · 2x great-grandmother —</v>
      </c>
    </row>
    <row r="29" customFormat="false" ht="13.5" hidden="false" customHeight="true" outlineLevel="0" collapsed="false">
      <c r="C29" s="44"/>
      <c r="E29" s="44"/>
      <c r="G29" s="44"/>
      <c r="J29" s="45" t="str">
        <f aca="false">'Ancestor Data'!K27</f>
        <v/>
      </c>
    </row>
    <row r="30" customFormat="false" ht="13.5" hidden="false" customHeight="true" outlineLevel="0" collapsed="false">
      <c r="C30" s="44"/>
      <c r="E30" s="44"/>
      <c r="F30" s="43" t="str">
        <f aca="false">'Ancestor Data'!M11</f>
        <v>— #5 · Grandmother —</v>
      </c>
      <c r="G30" s="46"/>
      <c r="J30" s="45" t="str">
        <f aca="false">'Ancestor Data'!L27</f>
        <v/>
      </c>
    </row>
    <row r="31" customFormat="false" ht="13.5" hidden="false" customHeight="true" outlineLevel="0" collapsed="false">
      <c r="C31" s="44"/>
      <c r="F31" s="45" t="str">
        <f aca="false">'Ancestor Data'!K11</f>
        <v/>
      </c>
      <c r="G31" s="44"/>
    </row>
    <row r="32" customFormat="false" ht="13.5" hidden="false" customHeight="true" outlineLevel="0" collapsed="false">
      <c r="C32" s="44"/>
      <c r="F32" s="45" t="str">
        <f aca="false">'Ancestor Data'!L11</f>
        <v/>
      </c>
      <c r="G32" s="44"/>
      <c r="J32" s="43" t="str">
        <f aca="false">'Ancestor Data'!M28</f>
        <v>— #22 · 2x great-grandfather —</v>
      </c>
    </row>
    <row r="33" customFormat="false" ht="13.5" hidden="false" customHeight="true" outlineLevel="0" collapsed="false">
      <c r="C33" s="44"/>
      <c r="G33" s="44"/>
      <c r="I33" s="44"/>
      <c r="J33" s="45" t="str">
        <f aca="false">'Ancestor Data'!K28</f>
        <v/>
      </c>
    </row>
    <row r="34" customFormat="false" ht="13.5" hidden="false" customHeight="true" outlineLevel="0" collapsed="false">
      <c r="C34" s="44"/>
      <c r="G34" s="44"/>
      <c r="H34" s="43" t="str">
        <f aca="false">'Ancestor Data'!M17</f>
        <v>— #11 · Great-grandmother —</v>
      </c>
      <c r="I34" s="46"/>
      <c r="J34" s="45" t="str">
        <f aca="false">'Ancestor Data'!L28</f>
        <v/>
      </c>
    </row>
    <row r="35" customFormat="false" ht="13.5" hidden="false" customHeight="true" outlineLevel="0" collapsed="false">
      <c r="C35" s="44"/>
      <c r="H35" s="45" t="str">
        <f aca="false">'Ancestor Data'!K17</f>
        <v/>
      </c>
      <c r="I35" s="44"/>
    </row>
    <row r="36" customFormat="false" ht="13.5" hidden="false" customHeight="true" outlineLevel="0" collapsed="false">
      <c r="C36" s="44"/>
      <c r="H36" s="45" t="str">
        <f aca="false">'Ancestor Data'!L17</f>
        <v/>
      </c>
      <c r="I36" s="44"/>
      <c r="J36" s="43" t="str">
        <f aca="false">'Ancestor Data'!M29</f>
        <v>— #23 · 2x great-grandmother —</v>
      </c>
    </row>
    <row r="37" customFormat="false" ht="13.5" hidden="false" customHeight="true" outlineLevel="0" collapsed="false">
      <c r="C37" s="44"/>
      <c r="J37" s="45" t="str">
        <f aca="false">'Ancestor Data'!K29</f>
        <v/>
      </c>
    </row>
    <row r="38" customFormat="false" ht="13.5" hidden="false" customHeight="true" outlineLevel="0" collapsed="false">
      <c r="B38" s="47" t="str">
        <f aca="false">'Ancestor Data'!M7</f>
        <v>— #1 · Starting person —</v>
      </c>
      <c r="C38" s="46"/>
      <c r="J38" s="45" t="str">
        <f aca="false">'Ancestor Data'!L29</f>
        <v/>
      </c>
    </row>
    <row r="39" customFormat="false" ht="13.5" hidden="false" customHeight="true" outlineLevel="0" collapsed="false">
      <c r="B39" s="45" t="str">
        <f aca="false">'Ancestor Data'!K7</f>
        <v/>
      </c>
      <c r="C39" s="44"/>
    </row>
    <row r="40" customFormat="false" ht="13.5" hidden="false" customHeight="true" outlineLevel="0" collapsed="false">
      <c r="B40" s="45" t="str">
        <f aca="false">'Ancestor Data'!L7</f>
        <v/>
      </c>
      <c r="C40" s="44"/>
      <c r="J40" s="43" t="str">
        <f aca="false">'Ancestor Data'!M30</f>
        <v>— #24 · 2x great-grandfather —</v>
      </c>
    </row>
    <row r="41" customFormat="false" ht="13.5" hidden="false" customHeight="true" outlineLevel="0" collapsed="false">
      <c r="C41" s="44"/>
      <c r="I41" s="44"/>
      <c r="J41" s="45" t="str">
        <f aca="false">'Ancestor Data'!K30</f>
        <v/>
      </c>
    </row>
    <row r="42" customFormat="false" ht="13.5" hidden="false" customHeight="true" outlineLevel="0" collapsed="false">
      <c r="C42" s="44"/>
      <c r="H42" s="43" t="str">
        <f aca="false">'Ancestor Data'!M18</f>
        <v>— #12 · Great-grandfather —</v>
      </c>
      <c r="I42" s="46"/>
      <c r="J42" s="45" t="str">
        <f aca="false">'Ancestor Data'!L30</f>
        <v/>
      </c>
    </row>
    <row r="43" customFormat="false" ht="13.5" hidden="false" customHeight="true" outlineLevel="0" collapsed="false">
      <c r="C43" s="44"/>
      <c r="G43" s="44"/>
      <c r="H43" s="45" t="str">
        <f aca="false">'Ancestor Data'!K18</f>
        <v/>
      </c>
      <c r="I43" s="44"/>
    </row>
    <row r="44" customFormat="false" ht="13.5" hidden="false" customHeight="true" outlineLevel="0" collapsed="false">
      <c r="C44" s="44"/>
      <c r="G44" s="44"/>
      <c r="H44" s="45" t="str">
        <f aca="false">'Ancestor Data'!L18</f>
        <v/>
      </c>
      <c r="I44" s="44"/>
      <c r="J44" s="43" t="str">
        <f aca="false">'Ancestor Data'!M31</f>
        <v>— #25 · 2x great-grandmother —</v>
      </c>
    </row>
    <row r="45" customFormat="false" ht="13.5" hidden="false" customHeight="true" outlineLevel="0" collapsed="false">
      <c r="C45" s="44"/>
      <c r="G45" s="44"/>
      <c r="J45" s="45" t="str">
        <f aca="false">'Ancestor Data'!K31</f>
        <v/>
      </c>
    </row>
    <row r="46" customFormat="false" ht="13.5" hidden="false" customHeight="true" outlineLevel="0" collapsed="false">
      <c r="C46" s="44"/>
      <c r="F46" s="43" t="str">
        <f aca="false">'Ancestor Data'!M12</f>
        <v>— #6 · Grandfather —</v>
      </c>
      <c r="G46" s="46"/>
      <c r="J46" s="45" t="str">
        <f aca="false">'Ancestor Data'!L31</f>
        <v/>
      </c>
    </row>
    <row r="47" customFormat="false" ht="13.5" hidden="false" customHeight="true" outlineLevel="0" collapsed="false">
      <c r="C47" s="44"/>
      <c r="E47" s="44"/>
      <c r="F47" s="45" t="str">
        <f aca="false">'Ancestor Data'!K12</f>
        <v/>
      </c>
      <c r="G47" s="44"/>
    </row>
    <row r="48" customFormat="false" ht="13.5" hidden="false" customHeight="true" outlineLevel="0" collapsed="false">
      <c r="C48" s="44"/>
      <c r="E48" s="44"/>
      <c r="F48" s="45" t="str">
        <f aca="false">'Ancestor Data'!L12</f>
        <v/>
      </c>
      <c r="G48" s="44"/>
      <c r="J48" s="43" t="str">
        <f aca="false">'Ancestor Data'!M32</f>
        <v>— #26 · 2x great-grandfather —</v>
      </c>
    </row>
    <row r="49" customFormat="false" ht="13.5" hidden="false" customHeight="true" outlineLevel="0" collapsed="false">
      <c r="C49" s="44"/>
      <c r="E49" s="44"/>
      <c r="G49" s="44"/>
      <c r="I49" s="44"/>
      <c r="J49" s="45" t="str">
        <f aca="false">'Ancestor Data'!K32</f>
        <v/>
      </c>
    </row>
    <row r="50" customFormat="false" ht="13.5" hidden="false" customHeight="true" outlineLevel="0" collapsed="false">
      <c r="C50" s="44"/>
      <c r="E50" s="44"/>
      <c r="G50" s="44"/>
      <c r="H50" s="43" t="str">
        <f aca="false">'Ancestor Data'!M19</f>
        <v>— #13 · Great-grandmother —</v>
      </c>
      <c r="I50" s="46"/>
      <c r="J50" s="45" t="str">
        <f aca="false">'Ancestor Data'!L32</f>
        <v/>
      </c>
    </row>
    <row r="51" customFormat="false" ht="13.5" hidden="false" customHeight="true" outlineLevel="0" collapsed="false">
      <c r="C51" s="44"/>
      <c r="E51" s="44"/>
      <c r="H51" s="45" t="str">
        <f aca="false">'Ancestor Data'!K19</f>
        <v/>
      </c>
      <c r="I51" s="44"/>
    </row>
    <row r="52" customFormat="false" ht="13.5" hidden="false" customHeight="true" outlineLevel="0" collapsed="false">
      <c r="C52" s="44"/>
      <c r="E52" s="44"/>
      <c r="H52" s="45" t="str">
        <f aca="false">'Ancestor Data'!L19</f>
        <v/>
      </c>
      <c r="I52" s="44"/>
      <c r="J52" s="43" t="str">
        <f aca="false">'Ancestor Data'!M33</f>
        <v>— #27 · 2x great-grandmother —</v>
      </c>
    </row>
    <row r="53" customFormat="false" ht="13.5" hidden="false" customHeight="true" outlineLevel="0" collapsed="false">
      <c r="C53" s="44"/>
      <c r="E53" s="44"/>
      <c r="J53" s="45" t="str">
        <f aca="false">'Ancestor Data'!K33</f>
        <v/>
      </c>
    </row>
    <row r="54" customFormat="false" ht="13.5" hidden="false" customHeight="true" outlineLevel="0" collapsed="false">
      <c r="C54" s="44"/>
      <c r="D54" s="43" t="str">
        <f aca="false">'Ancestor Data'!M9</f>
        <v>— #3 · Mother —</v>
      </c>
      <c r="E54" s="46"/>
      <c r="J54" s="45" t="str">
        <f aca="false">'Ancestor Data'!L33</f>
        <v/>
      </c>
    </row>
    <row r="55" customFormat="false" ht="13.5" hidden="false" customHeight="true" outlineLevel="0" collapsed="false">
      <c r="D55" s="45" t="str">
        <f aca="false">'Ancestor Data'!K9</f>
        <v/>
      </c>
      <c r="E55" s="44"/>
    </row>
    <row r="56" customFormat="false" ht="13.5" hidden="false" customHeight="true" outlineLevel="0" collapsed="false">
      <c r="D56" s="45" t="str">
        <f aca="false">'Ancestor Data'!L9</f>
        <v/>
      </c>
      <c r="E56" s="44"/>
      <c r="J56" s="43" t="str">
        <f aca="false">'Ancestor Data'!M34</f>
        <v>— #28 · 2x great-grandfather —</v>
      </c>
    </row>
    <row r="57" customFormat="false" ht="13.5" hidden="false" customHeight="true" outlineLevel="0" collapsed="false">
      <c r="E57" s="44"/>
      <c r="I57" s="44"/>
      <c r="J57" s="45" t="str">
        <f aca="false">'Ancestor Data'!K34</f>
        <v/>
      </c>
    </row>
    <row r="58" customFormat="false" ht="13.5" hidden="false" customHeight="true" outlineLevel="0" collapsed="false">
      <c r="E58" s="44"/>
      <c r="H58" s="43" t="str">
        <f aca="false">'Ancestor Data'!M20</f>
        <v>— #14 · Great-grandfather —</v>
      </c>
      <c r="I58" s="46"/>
      <c r="J58" s="45" t="str">
        <f aca="false">'Ancestor Data'!L34</f>
        <v/>
      </c>
    </row>
    <row r="59" customFormat="false" ht="13.5" hidden="false" customHeight="true" outlineLevel="0" collapsed="false">
      <c r="E59" s="44"/>
      <c r="G59" s="44"/>
      <c r="H59" s="45" t="str">
        <f aca="false">'Ancestor Data'!K20</f>
        <v/>
      </c>
      <c r="I59" s="44"/>
    </row>
    <row r="60" customFormat="false" ht="13.5" hidden="false" customHeight="true" outlineLevel="0" collapsed="false">
      <c r="E60" s="44"/>
      <c r="G60" s="44"/>
      <c r="H60" s="45" t="str">
        <f aca="false">'Ancestor Data'!L20</f>
        <v/>
      </c>
      <c r="I60" s="44"/>
      <c r="J60" s="43" t="str">
        <f aca="false">'Ancestor Data'!M35</f>
        <v>— #29 · 2x great-grandmother —</v>
      </c>
    </row>
    <row r="61" customFormat="false" ht="13.5" hidden="false" customHeight="true" outlineLevel="0" collapsed="false">
      <c r="E61" s="44"/>
      <c r="G61" s="44"/>
      <c r="J61" s="45" t="str">
        <f aca="false">'Ancestor Data'!K35</f>
        <v/>
      </c>
    </row>
    <row r="62" customFormat="false" ht="13.5" hidden="false" customHeight="true" outlineLevel="0" collapsed="false">
      <c r="E62" s="44"/>
      <c r="F62" s="43" t="str">
        <f aca="false">'Ancestor Data'!M13</f>
        <v>— #7 · Grandmother —</v>
      </c>
      <c r="G62" s="46"/>
      <c r="J62" s="45" t="str">
        <f aca="false">'Ancestor Data'!L35</f>
        <v/>
      </c>
    </row>
    <row r="63" customFormat="false" ht="13.5" hidden="false" customHeight="true" outlineLevel="0" collapsed="false">
      <c r="F63" s="45" t="str">
        <f aca="false">'Ancestor Data'!K13</f>
        <v/>
      </c>
      <c r="G63" s="44"/>
    </row>
    <row r="64" customFormat="false" ht="13.5" hidden="false" customHeight="true" outlineLevel="0" collapsed="false">
      <c r="F64" s="45" t="str">
        <f aca="false">'Ancestor Data'!L13</f>
        <v/>
      </c>
      <c r="G64" s="44"/>
      <c r="J64" s="43" t="str">
        <f aca="false">'Ancestor Data'!M36</f>
        <v>— #30 · 2x great-grandfather —</v>
      </c>
    </row>
    <row r="65" customFormat="false" ht="13.5" hidden="false" customHeight="true" outlineLevel="0" collapsed="false">
      <c r="G65" s="44"/>
      <c r="I65" s="44"/>
      <c r="J65" s="45" t="str">
        <f aca="false">'Ancestor Data'!K36</f>
        <v/>
      </c>
    </row>
    <row r="66" customFormat="false" ht="13.5" hidden="false" customHeight="true" outlineLevel="0" collapsed="false">
      <c r="G66" s="44"/>
      <c r="H66" s="43" t="str">
        <f aca="false">'Ancestor Data'!M21</f>
        <v>— #15 · Great-grandmother —</v>
      </c>
      <c r="I66" s="46"/>
      <c r="J66" s="45" t="str">
        <f aca="false">'Ancestor Data'!L36</f>
        <v/>
      </c>
    </row>
    <row r="67" customFormat="false" ht="13.5" hidden="false" customHeight="true" outlineLevel="0" collapsed="false">
      <c r="H67" s="45" t="str">
        <f aca="false">'Ancestor Data'!K21</f>
        <v/>
      </c>
      <c r="I67" s="44"/>
    </row>
    <row r="68" customFormat="false" ht="13.5" hidden="false" customHeight="true" outlineLevel="0" collapsed="false">
      <c r="H68" s="45" t="str">
        <f aca="false">'Ancestor Data'!L21</f>
        <v/>
      </c>
      <c r="I68" s="44"/>
      <c r="J68" s="43" t="str">
        <f aca="false">'Ancestor Data'!M37</f>
        <v>— #31 · 2x great-grandmother —</v>
      </c>
    </row>
    <row r="69" customFormat="false" ht="13.5" hidden="false" customHeight="true" outlineLevel="0" collapsed="false">
      <c r="J69" s="45" t="str">
        <f aca="false">'Ancestor Data'!K37</f>
        <v/>
      </c>
    </row>
    <row r="70" customFormat="false" ht="13.5" hidden="false" customHeight="true" outlineLevel="0" collapsed="false">
      <c r="J70" s="45" t="str">
        <f aca="false">'Ancestor Data'!L37</f>
        <v/>
      </c>
    </row>
    <row r="71" customFormat="false" ht="13.5" hidden="false" customHeight="true" outlineLevel="0" collapsed="false"/>
    <row r="72" customFormat="false" ht="13.5" hidden="false" customHeight="true" outlineLevel="0" collapsed="false"/>
    <row r="73" customFormat="false" ht="15" hidden="false" customHeight="false" outlineLevel="0" collapsed="false">
      <c r="B73" s="23" t="s">
        <v>92</v>
      </c>
    </row>
  </sheetData>
  <conditionalFormatting sqref="J8">
    <cfRule type="expression" priority="2" aboveAverage="0" equalAverage="0" bottom="0" percent="0" rank="0" text="" dxfId="0">
      <formula>LEFT(J8,1)="—"</formula>
    </cfRule>
  </conditionalFormatting>
  <conditionalFormatting sqref="J12">
    <cfRule type="expression" priority="3" aboveAverage="0" equalAverage="0" bottom="0" percent="0" rank="0" text="" dxfId="0">
      <formula>LEFT(J12,1)="—"</formula>
    </cfRule>
  </conditionalFormatting>
  <conditionalFormatting sqref="J16">
    <cfRule type="expression" priority="4" aboveAverage="0" equalAverage="0" bottom="0" percent="0" rank="0" text="" dxfId="0">
      <formula>LEFT(J16,1)="—"</formula>
    </cfRule>
  </conditionalFormatting>
  <conditionalFormatting sqref="J20">
    <cfRule type="expression" priority="5" aboveAverage="0" equalAverage="0" bottom="0" percent="0" rank="0" text="" dxfId="0">
      <formula>LEFT(J20,1)="—"</formula>
    </cfRule>
  </conditionalFormatting>
  <conditionalFormatting sqref="J24">
    <cfRule type="expression" priority="6" aboveAverage="0" equalAverage="0" bottom="0" percent="0" rank="0" text="" dxfId="0">
      <formula>LEFT(J24,1)="—"</formula>
    </cfRule>
  </conditionalFormatting>
  <conditionalFormatting sqref="J28">
    <cfRule type="expression" priority="7" aboveAverage="0" equalAverage="0" bottom="0" percent="0" rank="0" text="" dxfId="0">
      <formula>LEFT(J28,1)="—"</formula>
    </cfRule>
  </conditionalFormatting>
  <conditionalFormatting sqref="J32">
    <cfRule type="expression" priority="8" aboveAverage="0" equalAverage="0" bottom="0" percent="0" rank="0" text="" dxfId="0">
      <formula>LEFT(J32,1)="—"</formula>
    </cfRule>
  </conditionalFormatting>
  <conditionalFormatting sqref="J36">
    <cfRule type="expression" priority="9" aboveAverage="0" equalAverage="0" bottom="0" percent="0" rank="0" text="" dxfId="0">
      <formula>LEFT(J36,1)="—"</formula>
    </cfRule>
  </conditionalFormatting>
  <conditionalFormatting sqref="J40">
    <cfRule type="expression" priority="10" aboveAverage="0" equalAverage="0" bottom="0" percent="0" rank="0" text="" dxfId="0">
      <formula>LEFT(J40,1)="—"</formula>
    </cfRule>
  </conditionalFormatting>
  <conditionalFormatting sqref="J44">
    <cfRule type="expression" priority="11" aboveAverage="0" equalAverage="0" bottom="0" percent="0" rank="0" text="" dxfId="0">
      <formula>LEFT(J44,1)="—"</formula>
    </cfRule>
  </conditionalFormatting>
  <conditionalFormatting sqref="J48">
    <cfRule type="expression" priority="12" aboveAverage="0" equalAverage="0" bottom="0" percent="0" rank="0" text="" dxfId="0">
      <formula>LEFT(J48,1)="—"</formula>
    </cfRule>
  </conditionalFormatting>
  <conditionalFormatting sqref="J52">
    <cfRule type="expression" priority="13" aboveAverage="0" equalAverage="0" bottom="0" percent="0" rank="0" text="" dxfId="0">
      <formula>LEFT(J52,1)="—"</formula>
    </cfRule>
  </conditionalFormatting>
  <conditionalFormatting sqref="J56">
    <cfRule type="expression" priority="14" aboveAverage="0" equalAverage="0" bottom="0" percent="0" rank="0" text="" dxfId="0">
      <formula>LEFT(J56,1)="—"</formula>
    </cfRule>
  </conditionalFormatting>
  <conditionalFormatting sqref="J60">
    <cfRule type="expression" priority="15" aboveAverage="0" equalAverage="0" bottom="0" percent="0" rank="0" text="" dxfId="0">
      <formula>LEFT(J60,1)="—"</formula>
    </cfRule>
  </conditionalFormatting>
  <conditionalFormatting sqref="J64">
    <cfRule type="expression" priority="16" aboveAverage="0" equalAverage="0" bottom="0" percent="0" rank="0" text="" dxfId="0">
      <formula>LEFT(J64,1)="—"</formula>
    </cfRule>
  </conditionalFormatting>
  <conditionalFormatting sqref="J68">
    <cfRule type="expression" priority="17" aboveAverage="0" equalAverage="0" bottom="0" percent="0" rank="0" text="" dxfId="0">
      <formula>LEFT(J68,1)="—"</formula>
    </cfRule>
  </conditionalFormatting>
  <conditionalFormatting sqref="H10">
    <cfRule type="expression" priority="18" aboveAverage="0" equalAverage="0" bottom="0" percent="0" rank="0" text="" dxfId="0">
      <formula>LEFT(H10,1)="—"</formula>
    </cfRule>
  </conditionalFormatting>
  <conditionalFormatting sqref="H18">
    <cfRule type="expression" priority="19" aboveAverage="0" equalAverage="0" bottom="0" percent="0" rank="0" text="" dxfId="0">
      <formula>LEFT(H18,1)="—"</formula>
    </cfRule>
  </conditionalFormatting>
  <conditionalFormatting sqref="H26">
    <cfRule type="expression" priority="20" aboveAverage="0" equalAverage="0" bottom="0" percent="0" rank="0" text="" dxfId="0">
      <formula>LEFT(H26,1)="—"</formula>
    </cfRule>
  </conditionalFormatting>
  <conditionalFormatting sqref="H34">
    <cfRule type="expression" priority="21" aboveAverage="0" equalAverage="0" bottom="0" percent="0" rank="0" text="" dxfId="0">
      <formula>LEFT(H34,1)="—"</formula>
    </cfRule>
  </conditionalFormatting>
  <conditionalFormatting sqref="H42">
    <cfRule type="expression" priority="22" aboveAverage="0" equalAverage="0" bottom="0" percent="0" rank="0" text="" dxfId="0">
      <formula>LEFT(H42,1)="—"</formula>
    </cfRule>
  </conditionalFormatting>
  <conditionalFormatting sqref="H50">
    <cfRule type="expression" priority="23" aboveAverage="0" equalAverage="0" bottom="0" percent="0" rank="0" text="" dxfId="0">
      <formula>LEFT(H50,1)="—"</formula>
    </cfRule>
  </conditionalFormatting>
  <conditionalFormatting sqref="H58">
    <cfRule type="expression" priority="24" aboveAverage="0" equalAverage="0" bottom="0" percent="0" rank="0" text="" dxfId="0">
      <formula>LEFT(H58,1)="—"</formula>
    </cfRule>
  </conditionalFormatting>
  <conditionalFormatting sqref="H66">
    <cfRule type="expression" priority="25" aboveAverage="0" equalAverage="0" bottom="0" percent="0" rank="0" text="" dxfId="0">
      <formula>LEFT(H66,1)="—"</formula>
    </cfRule>
  </conditionalFormatting>
  <conditionalFormatting sqref="F14">
    <cfRule type="expression" priority="26" aboveAverage="0" equalAverage="0" bottom="0" percent="0" rank="0" text="" dxfId="0">
      <formula>LEFT(F14,1)="—"</formula>
    </cfRule>
  </conditionalFormatting>
  <conditionalFormatting sqref="F30">
    <cfRule type="expression" priority="27" aboveAverage="0" equalAverage="0" bottom="0" percent="0" rank="0" text="" dxfId="0">
      <formula>LEFT(F30,1)="—"</formula>
    </cfRule>
  </conditionalFormatting>
  <conditionalFormatting sqref="F46">
    <cfRule type="expression" priority="28" aboveAverage="0" equalAverage="0" bottom="0" percent="0" rank="0" text="" dxfId="0">
      <formula>LEFT(F46,1)="—"</formula>
    </cfRule>
  </conditionalFormatting>
  <conditionalFormatting sqref="F62">
    <cfRule type="expression" priority="29" aboveAverage="0" equalAverage="0" bottom="0" percent="0" rank="0" text="" dxfId="0">
      <formula>LEFT(F62,1)="—"</formula>
    </cfRule>
  </conditionalFormatting>
  <conditionalFormatting sqref="D22">
    <cfRule type="expression" priority="30" aboveAverage="0" equalAverage="0" bottom="0" percent="0" rank="0" text="" dxfId="0">
      <formula>LEFT(D22,1)="—"</formula>
    </cfRule>
  </conditionalFormatting>
  <conditionalFormatting sqref="D54">
    <cfRule type="expression" priority="31" aboveAverage="0" equalAverage="0" bottom="0" percent="0" rank="0" text="" dxfId="0">
      <formula>LEFT(D54,1)="—"</formula>
    </cfRule>
  </conditionalFormatting>
  <conditionalFormatting sqref="B38">
    <cfRule type="expression" priority="32" aboveAverage="0" equalAverage="0" bottom="0" percent="0" rank="0" text="" dxfId="0">
      <formula>LEFT(B38,1)="—"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geneticvoyage.com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3"/>
    <pageSetUpPr fitToPage="false"/>
  </sheetPr>
  <dimension ref="A1:M13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3"/>
    <col collapsed="false" customWidth="true" hidden="false" outlineLevel="0" max="4" min="4" style="0" width="28"/>
    <col collapsed="false" customWidth="true" hidden="false" outlineLevel="0" max="5" min="5" style="0" width="3"/>
    <col collapsed="false" customWidth="true" hidden="false" outlineLevel="0" max="6" min="6" style="0" width="28"/>
    <col collapsed="false" customWidth="true" hidden="false" outlineLevel="0" max="7" min="7" style="0" width="3"/>
    <col collapsed="false" customWidth="true" hidden="false" outlineLevel="0" max="8" min="8" style="0" width="28"/>
    <col collapsed="false" customWidth="true" hidden="false" outlineLevel="0" max="9" min="9" style="0" width="3"/>
    <col collapsed="false" customWidth="true" hidden="false" outlineLevel="0" max="10" min="10" style="0" width="28"/>
    <col collapsed="false" customWidth="true" hidden="false" outlineLevel="0" max="11" min="11" style="0" width="3"/>
    <col collapsed="false" customWidth="true" hidden="false" outlineLevel="0" max="12" min="12" style="0" width="28"/>
    <col collapsed="false" customWidth="true" hidden="false" outlineLevel="0" max="13" min="13" style="0" width="2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customFormat="false" ht="30" hidden="false" customHeight="true" outlineLevel="0" collapsed="false">
      <c r="B4" s="5" t="s">
        <v>95</v>
      </c>
    </row>
    <row r="5" customFormat="false" ht="15.75" hidden="false" customHeight="true" outlineLevel="0" collapsed="false">
      <c r="B5" s="6" t="s">
        <v>87</v>
      </c>
    </row>
    <row r="6" customFormat="false" ht="19.5" hidden="false" customHeight="true" outlineLevel="0" collapsed="false">
      <c r="B6" s="41" t="s">
        <v>88</v>
      </c>
      <c r="C6" s="42"/>
      <c r="D6" s="41" t="s">
        <v>89</v>
      </c>
      <c r="E6" s="42"/>
      <c r="F6" s="41" t="s">
        <v>90</v>
      </c>
      <c r="G6" s="42"/>
      <c r="H6" s="41" t="s">
        <v>91</v>
      </c>
      <c r="I6" s="42"/>
      <c r="J6" s="41" t="s">
        <v>94</v>
      </c>
      <c r="K6" s="42"/>
      <c r="L6" s="41" t="s">
        <v>96</v>
      </c>
    </row>
    <row r="7" customFormat="false" ht="6" hidden="false" customHeight="true" outlineLevel="0" collapsed="false"/>
    <row r="8" customFormat="false" ht="13.5" hidden="false" customHeight="true" outlineLevel="0" collapsed="false">
      <c r="L8" s="43" t="str">
        <f aca="false">'Ancestor Data'!M38</f>
        <v>— #32 · 3x great-grandfather —</v>
      </c>
    </row>
    <row r="9" customFormat="false" ht="13.5" hidden="false" customHeight="true" outlineLevel="0" collapsed="false">
      <c r="K9" s="44"/>
      <c r="L9" s="45" t="str">
        <f aca="false">'Ancestor Data'!K38</f>
        <v/>
      </c>
    </row>
    <row r="10" customFormat="false" ht="13.5" hidden="false" customHeight="true" outlineLevel="0" collapsed="false">
      <c r="J10" s="43" t="str">
        <f aca="false">'Ancestor Data'!M22</f>
        <v>— #16 · 2x great-grandfather —</v>
      </c>
      <c r="K10" s="46"/>
      <c r="L10" s="45" t="str">
        <f aca="false">'Ancestor Data'!L38</f>
        <v/>
      </c>
    </row>
    <row r="11" customFormat="false" ht="13.5" hidden="false" customHeight="true" outlineLevel="0" collapsed="false">
      <c r="I11" s="44"/>
      <c r="J11" s="45" t="str">
        <f aca="false">'Ancestor Data'!K22</f>
        <v/>
      </c>
      <c r="K11" s="44"/>
    </row>
    <row r="12" customFormat="false" ht="13.5" hidden="false" customHeight="true" outlineLevel="0" collapsed="false">
      <c r="I12" s="44"/>
      <c r="J12" s="45" t="str">
        <f aca="false">'Ancestor Data'!L22</f>
        <v/>
      </c>
      <c r="K12" s="44"/>
      <c r="L12" s="43" t="str">
        <f aca="false">'Ancestor Data'!M39</f>
        <v>— #33 · 3x great-grandmother —</v>
      </c>
    </row>
    <row r="13" customFormat="false" ht="13.5" hidden="false" customHeight="true" outlineLevel="0" collapsed="false">
      <c r="I13" s="44"/>
      <c r="L13" s="45" t="str">
        <f aca="false">'Ancestor Data'!K39</f>
        <v/>
      </c>
    </row>
    <row r="14" customFormat="false" ht="13.5" hidden="false" customHeight="true" outlineLevel="0" collapsed="false">
      <c r="H14" s="43" t="str">
        <f aca="false">'Ancestor Data'!M14</f>
        <v>— #8 · Great-grandfather —</v>
      </c>
      <c r="I14" s="46"/>
      <c r="L14" s="45" t="str">
        <f aca="false">'Ancestor Data'!L39</f>
        <v/>
      </c>
    </row>
    <row r="15" customFormat="false" ht="13.5" hidden="false" customHeight="true" outlineLevel="0" collapsed="false">
      <c r="G15" s="44"/>
      <c r="H15" s="45" t="str">
        <f aca="false">'Ancestor Data'!K14</f>
        <v/>
      </c>
      <c r="I15" s="44"/>
    </row>
    <row r="16" customFormat="false" ht="13.5" hidden="false" customHeight="true" outlineLevel="0" collapsed="false">
      <c r="G16" s="44"/>
      <c r="H16" s="45" t="str">
        <f aca="false">'Ancestor Data'!L14</f>
        <v/>
      </c>
      <c r="I16" s="44"/>
      <c r="L16" s="43" t="str">
        <f aca="false">'Ancestor Data'!M40</f>
        <v>— #34 · 3x great-grandfather —</v>
      </c>
    </row>
    <row r="17" customFormat="false" ht="13.5" hidden="false" customHeight="true" outlineLevel="0" collapsed="false">
      <c r="G17" s="44"/>
      <c r="I17" s="44"/>
      <c r="K17" s="44"/>
      <c r="L17" s="45" t="str">
        <f aca="false">'Ancestor Data'!K40</f>
        <v/>
      </c>
    </row>
    <row r="18" customFormat="false" ht="13.5" hidden="false" customHeight="true" outlineLevel="0" collapsed="false">
      <c r="G18" s="44"/>
      <c r="I18" s="44"/>
      <c r="J18" s="43" t="str">
        <f aca="false">'Ancestor Data'!M23</f>
        <v>— #17 · 2x great-grandmother —</v>
      </c>
      <c r="K18" s="46"/>
      <c r="L18" s="45" t="str">
        <f aca="false">'Ancestor Data'!L40</f>
        <v/>
      </c>
    </row>
    <row r="19" customFormat="false" ht="13.5" hidden="false" customHeight="true" outlineLevel="0" collapsed="false">
      <c r="G19" s="44"/>
      <c r="J19" s="45" t="str">
        <f aca="false">'Ancestor Data'!K23</f>
        <v/>
      </c>
      <c r="K19" s="44"/>
    </row>
    <row r="20" customFormat="false" ht="13.5" hidden="false" customHeight="true" outlineLevel="0" collapsed="false">
      <c r="G20" s="44"/>
      <c r="J20" s="45" t="str">
        <f aca="false">'Ancestor Data'!L23</f>
        <v/>
      </c>
      <c r="K20" s="44"/>
      <c r="L20" s="43" t="str">
        <f aca="false">'Ancestor Data'!M41</f>
        <v>— #35 · 3x great-grandmother —</v>
      </c>
    </row>
    <row r="21" customFormat="false" ht="13.5" hidden="false" customHeight="true" outlineLevel="0" collapsed="false">
      <c r="G21" s="44"/>
      <c r="L21" s="45" t="str">
        <f aca="false">'Ancestor Data'!K41</f>
        <v/>
      </c>
    </row>
    <row r="22" customFormat="false" ht="13.5" hidden="false" customHeight="true" outlineLevel="0" collapsed="false">
      <c r="F22" s="43" t="str">
        <f aca="false">'Ancestor Data'!M10</f>
        <v>— #4 · Grandfather —</v>
      </c>
      <c r="G22" s="46"/>
      <c r="L22" s="45" t="str">
        <f aca="false">'Ancestor Data'!L41</f>
        <v/>
      </c>
    </row>
    <row r="23" customFormat="false" ht="13.5" hidden="false" customHeight="true" outlineLevel="0" collapsed="false">
      <c r="E23" s="44"/>
      <c r="F23" s="45" t="str">
        <f aca="false">'Ancestor Data'!K10</f>
        <v/>
      </c>
      <c r="G23" s="44"/>
    </row>
    <row r="24" customFormat="false" ht="13.5" hidden="false" customHeight="true" outlineLevel="0" collapsed="false">
      <c r="E24" s="44"/>
      <c r="F24" s="45" t="str">
        <f aca="false">'Ancestor Data'!L10</f>
        <v/>
      </c>
      <c r="G24" s="44"/>
      <c r="L24" s="43" t="str">
        <f aca="false">'Ancestor Data'!M42</f>
        <v>— #36 · 3x great-grandfather —</v>
      </c>
    </row>
    <row r="25" customFormat="false" ht="13.5" hidden="false" customHeight="true" outlineLevel="0" collapsed="false">
      <c r="E25" s="44"/>
      <c r="G25" s="44"/>
      <c r="K25" s="44"/>
      <c r="L25" s="45" t="str">
        <f aca="false">'Ancestor Data'!K42</f>
        <v/>
      </c>
    </row>
    <row r="26" customFormat="false" ht="13.5" hidden="false" customHeight="true" outlineLevel="0" collapsed="false">
      <c r="E26" s="44"/>
      <c r="G26" s="44"/>
      <c r="J26" s="43" t="str">
        <f aca="false">'Ancestor Data'!M24</f>
        <v>— #18 · 2x great-grandfather —</v>
      </c>
      <c r="K26" s="46"/>
      <c r="L26" s="45" t="str">
        <f aca="false">'Ancestor Data'!L42</f>
        <v/>
      </c>
    </row>
    <row r="27" customFormat="false" ht="13.5" hidden="false" customHeight="true" outlineLevel="0" collapsed="false">
      <c r="E27" s="44"/>
      <c r="G27" s="44"/>
      <c r="I27" s="44"/>
      <c r="J27" s="45" t="str">
        <f aca="false">'Ancestor Data'!K24</f>
        <v/>
      </c>
      <c r="K27" s="44"/>
    </row>
    <row r="28" customFormat="false" ht="13.5" hidden="false" customHeight="true" outlineLevel="0" collapsed="false">
      <c r="E28" s="44"/>
      <c r="G28" s="44"/>
      <c r="I28" s="44"/>
      <c r="J28" s="45" t="str">
        <f aca="false">'Ancestor Data'!L24</f>
        <v/>
      </c>
      <c r="K28" s="44"/>
      <c r="L28" s="43" t="str">
        <f aca="false">'Ancestor Data'!M43</f>
        <v>— #37 · 3x great-grandmother —</v>
      </c>
    </row>
    <row r="29" customFormat="false" ht="13.5" hidden="false" customHeight="true" outlineLevel="0" collapsed="false">
      <c r="E29" s="44"/>
      <c r="G29" s="44"/>
      <c r="I29" s="44"/>
      <c r="L29" s="45" t="str">
        <f aca="false">'Ancestor Data'!K43</f>
        <v/>
      </c>
    </row>
    <row r="30" customFormat="false" ht="13.5" hidden="false" customHeight="true" outlineLevel="0" collapsed="false">
      <c r="E30" s="44"/>
      <c r="G30" s="44"/>
      <c r="H30" s="43" t="str">
        <f aca="false">'Ancestor Data'!M15</f>
        <v>— #9 · Great-grandmother —</v>
      </c>
      <c r="I30" s="46"/>
      <c r="L30" s="45" t="str">
        <f aca="false">'Ancestor Data'!L43</f>
        <v/>
      </c>
    </row>
    <row r="31" customFormat="false" ht="13.5" hidden="false" customHeight="true" outlineLevel="0" collapsed="false">
      <c r="E31" s="44"/>
      <c r="H31" s="45" t="str">
        <f aca="false">'Ancestor Data'!K15</f>
        <v/>
      </c>
      <c r="I31" s="44"/>
    </row>
    <row r="32" customFormat="false" ht="13.5" hidden="false" customHeight="true" outlineLevel="0" collapsed="false">
      <c r="E32" s="44"/>
      <c r="H32" s="45" t="str">
        <f aca="false">'Ancestor Data'!L15</f>
        <v/>
      </c>
      <c r="I32" s="44"/>
      <c r="L32" s="43" t="str">
        <f aca="false">'Ancestor Data'!M44</f>
        <v>— #38 · 3x great-grandfather —</v>
      </c>
    </row>
    <row r="33" customFormat="false" ht="13.5" hidden="false" customHeight="true" outlineLevel="0" collapsed="false">
      <c r="E33" s="44"/>
      <c r="I33" s="44"/>
      <c r="K33" s="44"/>
      <c r="L33" s="45" t="str">
        <f aca="false">'Ancestor Data'!K44</f>
        <v/>
      </c>
    </row>
    <row r="34" customFormat="false" ht="13.5" hidden="false" customHeight="true" outlineLevel="0" collapsed="false">
      <c r="E34" s="44"/>
      <c r="I34" s="44"/>
      <c r="J34" s="43" t="str">
        <f aca="false">'Ancestor Data'!M25</f>
        <v>— #19 · 2x great-grandmother —</v>
      </c>
      <c r="K34" s="46"/>
      <c r="L34" s="45" t="str">
        <f aca="false">'Ancestor Data'!L44</f>
        <v/>
      </c>
    </row>
    <row r="35" customFormat="false" ht="13.5" hidden="false" customHeight="true" outlineLevel="0" collapsed="false">
      <c r="E35" s="44"/>
      <c r="J35" s="45" t="str">
        <f aca="false">'Ancestor Data'!K25</f>
        <v/>
      </c>
      <c r="K35" s="44"/>
    </row>
    <row r="36" customFormat="false" ht="13.5" hidden="false" customHeight="true" outlineLevel="0" collapsed="false">
      <c r="E36" s="44"/>
      <c r="J36" s="45" t="str">
        <f aca="false">'Ancestor Data'!L25</f>
        <v/>
      </c>
      <c r="K36" s="44"/>
      <c r="L36" s="43" t="str">
        <f aca="false">'Ancestor Data'!M45</f>
        <v>— #39 · 3x great-grandmother —</v>
      </c>
    </row>
    <row r="37" customFormat="false" ht="13.5" hidden="false" customHeight="true" outlineLevel="0" collapsed="false">
      <c r="E37" s="44"/>
      <c r="L37" s="45" t="str">
        <f aca="false">'Ancestor Data'!K45</f>
        <v/>
      </c>
    </row>
    <row r="38" customFormat="false" ht="13.5" hidden="false" customHeight="true" outlineLevel="0" collapsed="false">
      <c r="D38" s="43" t="str">
        <f aca="false">'Ancestor Data'!M8</f>
        <v>— #2 · Father —</v>
      </c>
      <c r="E38" s="46"/>
      <c r="L38" s="45" t="str">
        <f aca="false">'Ancestor Data'!L45</f>
        <v/>
      </c>
    </row>
    <row r="39" customFormat="false" ht="13.5" hidden="false" customHeight="true" outlineLevel="0" collapsed="false">
      <c r="C39" s="44"/>
      <c r="D39" s="45" t="str">
        <f aca="false">'Ancestor Data'!K8</f>
        <v/>
      </c>
      <c r="E39" s="44"/>
    </row>
    <row r="40" customFormat="false" ht="13.5" hidden="false" customHeight="true" outlineLevel="0" collapsed="false">
      <c r="C40" s="44"/>
      <c r="D40" s="45" t="str">
        <f aca="false">'Ancestor Data'!L8</f>
        <v/>
      </c>
      <c r="E40" s="44"/>
      <c r="L40" s="43" t="str">
        <f aca="false">'Ancestor Data'!M46</f>
        <v>— #40 · 3x great-grandfather —</v>
      </c>
    </row>
    <row r="41" customFormat="false" ht="13.5" hidden="false" customHeight="true" outlineLevel="0" collapsed="false">
      <c r="C41" s="44"/>
      <c r="E41" s="44"/>
      <c r="K41" s="44"/>
      <c r="L41" s="45" t="str">
        <f aca="false">'Ancestor Data'!K46</f>
        <v/>
      </c>
    </row>
    <row r="42" customFormat="false" ht="13.5" hidden="false" customHeight="true" outlineLevel="0" collapsed="false">
      <c r="C42" s="44"/>
      <c r="E42" s="44"/>
      <c r="J42" s="43" t="str">
        <f aca="false">'Ancestor Data'!M26</f>
        <v>— #20 · 2x great-grandfather —</v>
      </c>
      <c r="K42" s="46"/>
      <c r="L42" s="45" t="str">
        <f aca="false">'Ancestor Data'!L46</f>
        <v/>
      </c>
    </row>
    <row r="43" customFormat="false" ht="13.5" hidden="false" customHeight="true" outlineLevel="0" collapsed="false">
      <c r="C43" s="44"/>
      <c r="E43" s="44"/>
      <c r="I43" s="44"/>
      <c r="J43" s="45" t="str">
        <f aca="false">'Ancestor Data'!K26</f>
        <v/>
      </c>
      <c r="K43" s="44"/>
    </row>
    <row r="44" customFormat="false" ht="13.5" hidden="false" customHeight="true" outlineLevel="0" collapsed="false">
      <c r="C44" s="44"/>
      <c r="E44" s="44"/>
      <c r="I44" s="44"/>
      <c r="J44" s="45" t="str">
        <f aca="false">'Ancestor Data'!L26</f>
        <v/>
      </c>
      <c r="K44" s="44"/>
      <c r="L44" s="43" t="str">
        <f aca="false">'Ancestor Data'!M47</f>
        <v>— #41 · 3x great-grandmother —</v>
      </c>
    </row>
    <row r="45" customFormat="false" ht="13.5" hidden="false" customHeight="true" outlineLevel="0" collapsed="false">
      <c r="C45" s="44"/>
      <c r="E45" s="44"/>
      <c r="I45" s="44"/>
      <c r="L45" s="45" t="str">
        <f aca="false">'Ancestor Data'!K47</f>
        <v/>
      </c>
    </row>
    <row r="46" customFormat="false" ht="13.5" hidden="false" customHeight="true" outlineLevel="0" collapsed="false">
      <c r="C46" s="44"/>
      <c r="E46" s="44"/>
      <c r="H46" s="43" t="str">
        <f aca="false">'Ancestor Data'!M16</f>
        <v>— #10 · Great-grandfather —</v>
      </c>
      <c r="I46" s="46"/>
      <c r="L46" s="45" t="str">
        <f aca="false">'Ancestor Data'!L47</f>
        <v/>
      </c>
    </row>
    <row r="47" customFormat="false" ht="13.5" hidden="false" customHeight="true" outlineLevel="0" collapsed="false">
      <c r="C47" s="44"/>
      <c r="E47" s="44"/>
      <c r="G47" s="44"/>
      <c r="H47" s="45" t="str">
        <f aca="false">'Ancestor Data'!K16</f>
        <v/>
      </c>
      <c r="I47" s="44"/>
    </row>
    <row r="48" customFormat="false" ht="13.5" hidden="false" customHeight="true" outlineLevel="0" collapsed="false">
      <c r="C48" s="44"/>
      <c r="E48" s="44"/>
      <c r="G48" s="44"/>
      <c r="H48" s="45" t="str">
        <f aca="false">'Ancestor Data'!L16</f>
        <v/>
      </c>
      <c r="I48" s="44"/>
      <c r="L48" s="43" t="str">
        <f aca="false">'Ancestor Data'!M48</f>
        <v>— #42 · 3x great-grandfather —</v>
      </c>
    </row>
    <row r="49" customFormat="false" ht="13.5" hidden="false" customHeight="true" outlineLevel="0" collapsed="false">
      <c r="C49" s="44"/>
      <c r="E49" s="44"/>
      <c r="G49" s="44"/>
      <c r="I49" s="44"/>
      <c r="K49" s="44"/>
      <c r="L49" s="45" t="str">
        <f aca="false">'Ancestor Data'!K48</f>
        <v/>
      </c>
    </row>
    <row r="50" customFormat="false" ht="13.5" hidden="false" customHeight="true" outlineLevel="0" collapsed="false">
      <c r="C50" s="44"/>
      <c r="E50" s="44"/>
      <c r="G50" s="44"/>
      <c r="I50" s="44"/>
      <c r="J50" s="43" t="str">
        <f aca="false">'Ancestor Data'!M27</f>
        <v>— #21 · 2x great-grandmother —</v>
      </c>
      <c r="K50" s="46"/>
      <c r="L50" s="45" t="str">
        <f aca="false">'Ancestor Data'!L48</f>
        <v/>
      </c>
    </row>
    <row r="51" customFormat="false" ht="13.5" hidden="false" customHeight="true" outlineLevel="0" collapsed="false">
      <c r="C51" s="44"/>
      <c r="E51" s="44"/>
      <c r="G51" s="44"/>
      <c r="J51" s="45" t="str">
        <f aca="false">'Ancestor Data'!K27</f>
        <v/>
      </c>
      <c r="K51" s="44"/>
    </row>
    <row r="52" customFormat="false" ht="13.5" hidden="false" customHeight="true" outlineLevel="0" collapsed="false">
      <c r="C52" s="44"/>
      <c r="E52" s="44"/>
      <c r="G52" s="44"/>
      <c r="J52" s="45" t="str">
        <f aca="false">'Ancestor Data'!L27</f>
        <v/>
      </c>
      <c r="K52" s="44"/>
      <c r="L52" s="43" t="str">
        <f aca="false">'Ancestor Data'!M49</f>
        <v>— #43 · 3x great-grandmother —</v>
      </c>
    </row>
    <row r="53" customFormat="false" ht="13.5" hidden="false" customHeight="true" outlineLevel="0" collapsed="false">
      <c r="C53" s="44"/>
      <c r="E53" s="44"/>
      <c r="G53" s="44"/>
      <c r="L53" s="45" t="str">
        <f aca="false">'Ancestor Data'!K49</f>
        <v/>
      </c>
    </row>
    <row r="54" customFormat="false" ht="13.5" hidden="false" customHeight="true" outlineLevel="0" collapsed="false">
      <c r="C54" s="44"/>
      <c r="E54" s="44"/>
      <c r="F54" s="43" t="str">
        <f aca="false">'Ancestor Data'!M11</f>
        <v>— #5 · Grandmother —</v>
      </c>
      <c r="G54" s="46"/>
      <c r="L54" s="45" t="str">
        <f aca="false">'Ancestor Data'!L49</f>
        <v/>
      </c>
    </row>
    <row r="55" customFormat="false" ht="13.5" hidden="false" customHeight="true" outlineLevel="0" collapsed="false">
      <c r="C55" s="44"/>
      <c r="F55" s="45" t="str">
        <f aca="false">'Ancestor Data'!K11</f>
        <v/>
      </c>
      <c r="G55" s="44"/>
    </row>
    <row r="56" customFormat="false" ht="13.5" hidden="false" customHeight="true" outlineLevel="0" collapsed="false">
      <c r="C56" s="44"/>
      <c r="F56" s="45" t="str">
        <f aca="false">'Ancestor Data'!L11</f>
        <v/>
      </c>
      <c r="G56" s="44"/>
      <c r="L56" s="43" t="str">
        <f aca="false">'Ancestor Data'!M50</f>
        <v>— #44 · 3x great-grandfather —</v>
      </c>
    </row>
    <row r="57" customFormat="false" ht="13.5" hidden="false" customHeight="true" outlineLevel="0" collapsed="false">
      <c r="C57" s="44"/>
      <c r="G57" s="44"/>
      <c r="K57" s="44"/>
      <c r="L57" s="45" t="str">
        <f aca="false">'Ancestor Data'!K50</f>
        <v/>
      </c>
    </row>
    <row r="58" customFormat="false" ht="13.5" hidden="false" customHeight="true" outlineLevel="0" collapsed="false">
      <c r="C58" s="44"/>
      <c r="G58" s="44"/>
      <c r="J58" s="43" t="str">
        <f aca="false">'Ancestor Data'!M28</f>
        <v>— #22 · 2x great-grandfather —</v>
      </c>
      <c r="K58" s="46"/>
      <c r="L58" s="45" t="str">
        <f aca="false">'Ancestor Data'!L50</f>
        <v/>
      </c>
    </row>
    <row r="59" customFormat="false" ht="13.5" hidden="false" customHeight="true" outlineLevel="0" collapsed="false">
      <c r="C59" s="44"/>
      <c r="G59" s="44"/>
      <c r="I59" s="44"/>
      <c r="J59" s="45" t="str">
        <f aca="false">'Ancestor Data'!K28</f>
        <v/>
      </c>
      <c r="K59" s="44"/>
    </row>
    <row r="60" customFormat="false" ht="13.5" hidden="false" customHeight="true" outlineLevel="0" collapsed="false">
      <c r="C60" s="44"/>
      <c r="G60" s="44"/>
      <c r="I60" s="44"/>
      <c r="J60" s="45" t="str">
        <f aca="false">'Ancestor Data'!L28</f>
        <v/>
      </c>
      <c r="K60" s="44"/>
      <c r="L60" s="43" t="str">
        <f aca="false">'Ancestor Data'!M51</f>
        <v>— #45 · 3x great-grandmother —</v>
      </c>
    </row>
    <row r="61" customFormat="false" ht="13.5" hidden="false" customHeight="true" outlineLevel="0" collapsed="false">
      <c r="C61" s="44"/>
      <c r="G61" s="44"/>
      <c r="I61" s="44"/>
      <c r="L61" s="45" t="str">
        <f aca="false">'Ancestor Data'!K51</f>
        <v/>
      </c>
    </row>
    <row r="62" customFormat="false" ht="13.5" hidden="false" customHeight="true" outlineLevel="0" collapsed="false">
      <c r="C62" s="44"/>
      <c r="G62" s="44"/>
      <c r="H62" s="43" t="str">
        <f aca="false">'Ancestor Data'!M17</f>
        <v>— #11 · Great-grandmother —</v>
      </c>
      <c r="I62" s="46"/>
      <c r="L62" s="45" t="str">
        <f aca="false">'Ancestor Data'!L51</f>
        <v/>
      </c>
    </row>
    <row r="63" customFormat="false" ht="13.5" hidden="false" customHeight="true" outlineLevel="0" collapsed="false">
      <c r="C63" s="44"/>
      <c r="H63" s="45" t="str">
        <f aca="false">'Ancestor Data'!K17</f>
        <v/>
      </c>
      <c r="I63" s="44"/>
    </row>
    <row r="64" customFormat="false" ht="13.5" hidden="false" customHeight="true" outlineLevel="0" collapsed="false">
      <c r="C64" s="44"/>
      <c r="H64" s="45" t="str">
        <f aca="false">'Ancestor Data'!L17</f>
        <v/>
      </c>
      <c r="I64" s="44"/>
      <c r="L64" s="43" t="str">
        <f aca="false">'Ancestor Data'!M52</f>
        <v>— #46 · 3x great-grandfather —</v>
      </c>
    </row>
    <row r="65" customFormat="false" ht="13.5" hidden="false" customHeight="true" outlineLevel="0" collapsed="false">
      <c r="C65" s="44"/>
      <c r="I65" s="44"/>
      <c r="K65" s="44"/>
      <c r="L65" s="45" t="str">
        <f aca="false">'Ancestor Data'!K52</f>
        <v/>
      </c>
    </row>
    <row r="66" customFormat="false" ht="13.5" hidden="false" customHeight="true" outlineLevel="0" collapsed="false">
      <c r="C66" s="44"/>
      <c r="I66" s="44"/>
      <c r="J66" s="43" t="str">
        <f aca="false">'Ancestor Data'!M29</f>
        <v>— #23 · 2x great-grandmother —</v>
      </c>
      <c r="K66" s="46"/>
      <c r="L66" s="45" t="str">
        <f aca="false">'Ancestor Data'!L52</f>
        <v/>
      </c>
    </row>
    <row r="67" customFormat="false" ht="13.5" hidden="false" customHeight="true" outlineLevel="0" collapsed="false">
      <c r="C67" s="44"/>
      <c r="J67" s="45" t="str">
        <f aca="false">'Ancestor Data'!K29</f>
        <v/>
      </c>
      <c r="K67" s="44"/>
    </row>
    <row r="68" customFormat="false" ht="13.5" hidden="false" customHeight="true" outlineLevel="0" collapsed="false">
      <c r="C68" s="44"/>
      <c r="J68" s="45" t="str">
        <f aca="false">'Ancestor Data'!L29</f>
        <v/>
      </c>
      <c r="K68" s="44"/>
      <c r="L68" s="43" t="str">
        <f aca="false">'Ancestor Data'!M53</f>
        <v>— #47 · 3x great-grandmother —</v>
      </c>
    </row>
    <row r="69" customFormat="false" ht="13.5" hidden="false" customHeight="true" outlineLevel="0" collapsed="false">
      <c r="C69" s="44"/>
      <c r="L69" s="45" t="str">
        <f aca="false">'Ancestor Data'!K53</f>
        <v/>
      </c>
    </row>
    <row r="70" customFormat="false" ht="13.5" hidden="false" customHeight="true" outlineLevel="0" collapsed="false">
      <c r="B70" s="47" t="str">
        <f aca="false">'Ancestor Data'!M7</f>
        <v>— #1 · Starting person —</v>
      </c>
      <c r="C70" s="46"/>
      <c r="L70" s="45" t="str">
        <f aca="false">'Ancestor Data'!L53</f>
        <v/>
      </c>
    </row>
    <row r="71" customFormat="false" ht="13.5" hidden="false" customHeight="true" outlineLevel="0" collapsed="false">
      <c r="B71" s="45" t="str">
        <f aca="false">'Ancestor Data'!K7</f>
        <v/>
      </c>
      <c r="C71" s="44"/>
    </row>
    <row r="72" customFormat="false" ht="13.5" hidden="false" customHeight="true" outlineLevel="0" collapsed="false">
      <c r="B72" s="45" t="str">
        <f aca="false">'Ancestor Data'!L7</f>
        <v/>
      </c>
      <c r="C72" s="44"/>
      <c r="L72" s="43" t="str">
        <f aca="false">'Ancestor Data'!M54</f>
        <v>— #48 · 3x great-grandfather —</v>
      </c>
    </row>
    <row r="73" customFormat="false" ht="13.5" hidden="false" customHeight="true" outlineLevel="0" collapsed="false">
      <c r="C73" s="44"/>
      <c r="K73" s="44"/>
      <c r="L73" s="45" t="str">
        <f aca="false">'Ancestor Data'!K54</f>
        <v/>
      </c>
    </row>
    <row r="74" customFormat="false" ht="13.5" hidden="false" customHeight="true" outlineLevel="0" collapsed="false">
      <c r="C74" s="44"/>
      <c r="J74" s="43" t="str">
        <f aca="false">'Ancestor Data'!M30</f>
        <v>— #24 · 2x great-grandfather —</v>
      </c>
      <c r="K74" s="46"/>
      <c r="L74" s="45" t="str">
        <f aca="false">'Ancestor Data'!L54</f>
        <v/>
      </c>
    </row>
    <row r="75" customFormat="false" ht="13.5" hidden="false" customHeight="true" outlineLevel="0" collapsed="false">
      <c r="C75" s="44"/>
      <c r="I75" s="44"/>
      <c r="J75" s="45" t="str">
        <f aca="false">'Ancestor Data'!K30</f>
        <v/>
      </c>
      <c r="K75" s="44"/>
    </row>
    <row r="76" customFormat="false" ht="13.5" hidden="false" customHeight="true" outlineLevel="0" collapsed="false">
      <c r="C76" s="44"/>
      <c r="I76" s="44"/>
      <c r="J76" s="45" t="str">
        <f aca="false">'Ancestor Data'!L30</f>
        <v/>
      </c>
      <c r="K76" s="44"/>
      <c r="L76" s="43" t="str">
        <f aca="false">'Ancestor Data'!M55</f>
        <v>— #49 · 3x great-grandmother —</v>
      </c>
    </row>
    <row r="77" customFormat="false" ht="13.5" hidden="false" customHeight="true" outlineLevel="0" collapsed="false">
      <c r="C77" s="44"/>
      <c r="I77" s="44"/>
      <c r="L77" s="45" t="str">
        <f aca="false">'Ancestor Data'!K55</f>
        <v/>
      </c>
    </row>
    <row r="78" customFormat="false" ht="13.5" hidden="false" customHeight="true" outlineLevel="0" collapsed="false">
      <c r="C78" s="44"/>
      <c r="H78" s="43" t="str">
        <f aca="false">'Ancestor Data'!M18</f>
        <v>— #12 · Great-grandfather —</v>
      </c>
      <c r="I78" s="46"/>
      <c r="L78" s="45" t="str">
        <f aca="false">'Ancestor Data'!L55</f>
        <v/>
      </c>
    </row>
    <row r="79" customFormat="false" ht="13.5" hidden="false" customHeight="true" outlineLevel="0" collapsed="false">
      <c r="C79" s="44"/>
      <c r="G79" s="44"/>
      <c r="H79" s="45" t="str">
        <f aca="false">'Ancestor Data'!K18</f>
        <v/>
      </c>
      <c r="I79" s="44"/>
    </row>
    <row r="80" customFormat="false" ht="13.5" hidden="false" customHeight="true" outlineLevel="0" collapsed="false">
      <c r="C80" s="44"/>
      <c r="G80" s="44"/>
      <c r="H80" s="45" t="str">
        <f aca="false">'Ancestor Data'!L18</f>
        <v/>
      </c>
      <c r="I80" s="44"/>
      <c r="L80" s="43" t="str">
        <f aca="false">'Ancestor Data'!M56</f>
        <v>— #50 · 3x great-grandfather —</v>
      </c>
    </row>
    <row r="81" customFormat="false" ht="13.5" hidden="false" customHeight="true" outlineLevel="0" collapsed="false">
      <c r="C81" s="44"/>
      <c r="G81" s="44"/>
      <c r="I81" s="44"/>
      <c r="K81" s="44"/>
      <c r="L81" s="45" t="str">
        <f aca="false">'Ancestor Data'!K56</f>
        <v/>
      </c>
    </row>
    <row r="82" customFormat="false" ht="13.5" hidden="false" customHeight="true" outlineLevel="0" collapsed="false">
      <c r="C82" s="44"/>
      <c r="G82" s="44"/>
      <c r="I82" s="44"/>
      <c r="J82" s="43" t="str">
        <f aca="false">'Ancestor Data'!M31</f>
        <v>— #25 · 2x great-grandmother —</v>
      </c>
      <c r="K82" s="46"/>
      <c r="L82" s="45" t="str">
        <f aca="false">'Ancestor Data'!L56</f>
        <v/>
      </c>
    </row>
    <row r="83" customFormat="false" ht="13.5" hidden="false" customHeight="true" outlineLevel="0" collapsed="false">
      <c r="C83" s="44"/>
      <c r="G83" s="44"/>
      <c r="J83" s="45" t="str">
        <f aca="false">'Ancestor Data'!K31</f>
        <v/>
      </c>
      <c r="K83" s="44"/>
    </row>
    <row r="84" customFormat="false" ht="13.5" hidden="false" customHeight="true" outlineLevel="0" collapsed="false">
      <c r="C84" s="44"/>
      <c r="G84" s="44"/>
      <c r="J84" s="45" t="str">
        <f aca="false">'Ancestor Data'!L31</f>
        <v/>
      </c>
      <c r="K84" s="44"/>
      <c r="L84" s="43" t="str">
        <f aca="false">'Ancestor Data'!M57</f>
        <v>— #51 · 3x great-grandmother —</v>
      </c>
    </row>
    <row r="85" customFormat="false" ht="13.5" hidden="false" customHeight="true" outlineLevel="0" collapsed="false">
      <c r="C85" s="44"/>
      <c r="G85" s="44"/>
      <c r="L85" s="45" t="str">
        <f aca="false">'Ancestor Data'!K57</f>
        <v/>
      </c>
    </row>
    <row r="86" customFormat="false" ht="13.5" hidden="false" customHeight="true" outlineLevel="0" collapsed="false">
      <c r="C86" s="44"/>
      <c r="F86" s="43" t="str">
        <f aca="false">'Ancestor Data'!M12</f>
        <v>— #6 · Grandfather —</v>
      </c>
      <c r="G86" s="46"/>
      <c r="L86" s="45" t="str">
        <f aca="false">'Ancestor Data'!L57</f>
        <v/>
      </c>
    </row>
    <row r="87" customFormat="false" ht="13.5" hidden="false" customHeight="true" outlineLevel="0" collapsed="false">
      <c r="C87" s="44"/>
      <c r="E87" s="44"/>
      <c r="F87" s="45" t="str">
        <f aca="false">'Ancestor Data'!K12</f>
        <v/>
      </c>
      <c r="G87" s="44"/>
    </row>
    <row r="88" customFormat="false" ht="13.5" hidden="false" customHeight="true" outlineLevel="0" collapsed="false">
      <c r="C88" s="44"/>
      <c r="E88" s="44"/>
      <c r="F88" s="45" t="str">
        <f aca="false">'Ancestor Data'!L12</f>
        <v/>
      </c>
      <c r="G88" s="44"/>
      <c r="L88" s="43" t="str">
        <f aca="false">'Ancestor Data'!M58</f>
        <v>— #52 · 3x great-grandfather —</v>
      </c>
    </row>
    <row r="89" customFormat="false" ht="13.5" hidden="false" customHeight="true" outlineLevel="0" collapsed="false">
      <c r="C89" s="44"/>
      <c r="E89" s="44"/>
      <c r="G89" s="44"/>
      <c r="K89" s="44"/>
      <c r="L89" s="45" t="str">
        <f aca="false">'Ancestor Data'!K58</f>
        <v/>
      </c>
    </row>
    <row r="90" customFormat="false" ht="13.5" hidden="false" customHeight="true" outlineLevel="0" collapsed="false">
      <c r="C90" s="44"/>
      <c r="E90" s="44"/>
      <c r="G90" s="44"/>
      <c r="J90" s="43" t="str">
        <f aca="false">'Ancestor Data'!M32</f>
        <v>— #26 · 2x great-grandfather —</v>
      </c>
      <c r="K90" s="46"/>
      <c r="L90" s="45" t="str">
        <f aca="false">'Ancestor Data'!L58</f>
        <v/>
      </c>
    </row>
    <row r="91" customFormat="false" ht="13.5" hidden="false" customHeight="true" outlineLevel="0" collapsed="false">
      <c r="C91" s="44"/>
      <c r="E91" s="44"/>
      <c r="G91" s="44"/>
      <c r="I91" s="44"/>
      <c r="J91" s="45" t="str">
        <f aca="false">'Ancestor Data'!K32</f>
        <v/>
      </c>
      <c r="K91" s="44"/>
    </row>
    <row r="92" customFormat="false" ht="13.5" hidden="false" customHeight="true" outlineLevel="0" collapsed="false">
      <c r="C92" s="44"/>
      <c r="E92" s="44"/>
      <c r="G92" s="44"/>
      <c r="I92" s="44"/>
      <c r="J92" s="45" t="str">
        <f aca="false">'Ancestor Data'!L32</f>
        <v/>
      </c>
      <c r="K92" s="44"/>
      <c r="L92" s="43" t="str">
        <f aca="false">'Ancestor Data'!M59</f>
        <v>— #53 · 3x great-grandmother —</v>
      </c>
    </row>
    <row r="93" customFormat="false" ht="13.5" hidden="false" customHeight="true" outlineLevel="0" collapsed="false">
      <c r="C93" s="44"/>
      <c r="E93" s="44"/>
      <c r="G93" s="44"/>
      <c r="I93" s="44"/>
      <c r="L93" s="45" t="str">
        <f aca="false">'Ancestor Data'!K59</f>
        <v/>
      </c>
    </row>
    <row r="94" customFormat="false" ht="13.5" hidden="false" customHeight="true" outlineLevel="0" collapsed="false">
      <c r="C94" s="44"/>
      <c r="E94" s="44"/>
      <c r="G94" s="44"/>
      <c r="H94" s="43" t="str">
        <f aca="false">'Ancestor Data'!M19</f>
        <v>— #13 · Great-grandmother —</v>
      </c>
      <c r="I94" s="46"/>
      <c r="L94" s="45" t="str">
        <f aca="false">'Ancestor Data'!L59</f>
        <v/>
      </c>
    </row>
    <row r="95" customFormat="false" ht="13.5" hidden="false" customHeight="true" outlineLevel="0" collapsed="false">
      <c r="C95" s="44"/>
      <c r="E95" s="44"/>
      <c r="H95" s="45" t="str">
        <f aca="false">'Ancestor Data'!K19</f>
        <v/>
      </c>
      <c r="I95" s="44"/>
    </row>
    <row r="96" customFormat="false" ht="13.5" hidden="false" customHeight="true" outlineLevel="0" collapsed="false">
      <c r="C96" s="44"/>
      <c r="E96" s="44"/>
      <c r="H96" s="45" t="str">
        <f aca="false">'Ancestor Data'!L19</f>
        <v/>
      </c>
      <c r="I96" s="44"/>
      <c r="L96" s="43" t="str">
        <f aca="false">'Ancestor Data'!M60</f>
        <v>— #54 · 3x great-grandfather —</v>
      </c>
    </row>
    <row r="97" customFormat="false" ht="13.5" hidden="false" customHeight="true" outlineLevel="0" collapsed="false">
      <c r="C97" s="44"/>
      <c r="E97" s="44"/>
      <c r="I97" s="44"/>
      <c r="K97" s="44"/>
      <c r="L97" s="45" t="str">
        <f aca="false">'Ancestor Data'!K60</f>
        <v/>
      </c>
    </row>
    <row r="98" customFormat="false" ht="13.5" hidden="false" customHeight="true" outlineLevel="0" collapsed="false">
      <c r="C98" s="44"/>
      <c r="E98" s="44"/>
      <c r="I98" s="44"/>
      <c r="J98" s="43" t="str">
        <f aca="false">'Ancestor Data'!M33</f>
        <v>— #27 · 2x great-grandmother —</v>
      </c>
      <c r="K98" s="46"/>
      <c r="L98" s="45" t="str">
        <f aca="false">'Ancestor Data'!L60</f>
        <v/>
      </c>
    </row>
    <row r="99" customFormat="false" ht="13.5" hidden="false" customHeight="true" outlineLevel="0" collapsed="false">
      <c r="C99" s="44"/>
      <c r="E99" s="44"/>
      <c r="J99" s="45" t="str">
        <f aca="false">'Ancestor Data'!K33</f>
        <v/>
      </c>
      <c r="K99" s="44"/>
    </row>
    <row r="100" customFormat="false" ht="13.5" hidden="false" customHeight="true" outlineLevel="0" collapsed="false">
      <c r="C100" s="44"/>
      <c r="E100" s="44"/>
      <c r="J100" s="45" t="str">
        <f aca="false">'Ancestor Data'!L33</f>
        <v/>
      </c>
      <c r="K100" s="44"/>
      <c r="L100" s="43" t="str">
        <f aca="false">'Ancestor Data'!M61</f>
        <v>— #55 · 3x great-grandmother —</v>
      </c>
    </row>
    <row r="101" customFormat="false" ht="13.5" hidden="false" customHeight="true" outlineLevel="0" collapsed="false">
      <c r="C101" s="44"/>
      <c r="E101" s="44"/>
      <c r="L101" s="45" t="str">
        <f aca="false">'Ancestor Data'!K61</f>
        <v/>
      </c>
    </row>
    <row r="102" customFormat="false" ht="13.5" hidden="false" customHeight="true" outlineLevel="0" collapsed="false">
      <c r="C102" s="44"/>
      <c r="D102" s="43" t="str">
        <f aca="false">'Ancestor Data'!M9</f>
        <v>— #3 · Mother —</v>
      </c>
      <c r="E102" s="46"/>
      <c r="L102" s="45" t="str">
        <f aca="false">'Ancestor Data'!L61</f>
        <v/>
      </c>
    </row>
    <row r="103" customFormat="false" ht="13.5" hidden="false" customHeight="true" outlineLevel="0" collapsed="false">
      <c r="D103" s="45" t="str">
        <f aca="false">'Ancestor Data'!K9</f>
        <v/>
      </c>
      <c r="E103" s="44"/>
    </row>
    <row r="104" customFormat="false" ht="13.5" hidden="false" customHeight="true" outlineLevel="0" collapsed="false">
      <c r="D104" s="45" t="str">
        <f aca="false">'Ancestor Data'!L9</f>
        <v/>
      </c>
      <c r="E104" s="44"/>
      <c r="L104" s="43" t="str">
        <f aca="false">'Ancestor Data'!M62</f>
        <v>— #56 · 3x great-grandfather —</v>
      </c>
    </row>
    <row r="105" customFormat="false" ht="13.5" hidden="false" customHeight="true" outlineLevel="0" collapsed="false">
      <c r="E105" s="44"/>
      <c r="K105" s="44"/>
      <c r="L105" s="45" t="str">
        <f aca="false">'Ancestor Data'!K62</f>
        <v/>
      </c>
    </row>
    <row r="106" customFormat="false" ht="13.5" hidden="false" customHeight="true" outlineLevel="0" collapsed="false">
      <c r="E106" s="44"/>
      <c r="J106" s="43" t="str">
        <f aca="false">'Ancestor Data'!M34</f>
        <v>— #28 · 2x great-grandfather —</v>
      </c>
      <c r="K106" s="46"/>
      <c r="L106" s="45" t="str">
        <f aca="false">'Ancestor Data'!L62</f>
        <v/>
      </c>
    </row>
    <row r="107" customFormat="false" ht="13.5" hidden="false" customHeight="true" outlineLevel="0" collapsed="false">
      <c r="E107" s="44"/>
      <c r="I107" s="44"/>
      <c r="J107" s="45" t="str">
        <f aca="false">'Ancestor Data'!K34</f>
        <v/>
      </c>
      <c r="K107" s="44"/>
    </row>
    <row r="108" customFormat="false" ht="13.5" hidden="false" customHeight="true" outlineLevel="0" collapsed="false">
      <c r="E108" s="44"/>
      <c r="I108" s="44"/>
      <c r="J108" s="45" t="str">
        <f aca="false">'Ancestor Data'!L34</f>
        <v/>
      </c>
      <c r="K108" s="44"/>
      <c r="L108" s="43" t="str">
        <f aca="false">'Ancestor Data'!M63</f>
        <v>— #57 · 3x great-grandmother —</v>
      </c>
    </row>
    <row r="109" customFormat="false" ht="13.5" hidden="false" customHeight="true" outlineLevel="0" collapsed="false">
      <c r="E109" s="44"/>
      <c r="I109" s="44"/>
      <c r="L109" s="45" t="str">
        <f aca="false">'Ancestor Data'!K63</f>
        <v/>
      </c>
    </row>
    <row r="110" customFormat="false" ht="13.5" hidden="false" customHeight="true" outlineLevel="0" collapsed="false">
      <c r="E110" s="44"/>
      <c r="H110" s="43" t="str">
        <f aca="false">'Ancestor Data'!M20</f>
        <v>— #14 · Great-grandfather —</v>
      </c>
      <c r="I110" s="46"/>
      <c r="L110" s="45" t="str">
        <f aca="false">'Ancestor Data'!L63</f>
        <v/>
      </c>
    </row>
    <row r="111" customFormat="false" ht="13.5" hidden="false" customHeight="true" outlineLevel="0" collapsed="false">
      <c r="E111" s="44"/>
      <c r="G111" s="44"/>
      <c r="H111" s="45" t="str">
        <f aca="false">'Ancestor Data'!K20</f>
        <v/>
      </c>
      <c r="I111" s="44"/>
    </row>
    <row r="112" customFormat="false" ht="13.5" hidden="false" customHeight="true" outlineLevel="0" collapsed="false">
      <c r="E112" s="44"/>
      <c r="G112" s="44"/>
      <c r="H112" s="45" t="str">
        <f aca="false">'Ancestor Data'!L20</f>
        <v/>
      </c>
      <c r="I112" s="44"/>
      <c r="L112" s="43" t="str">
        <f aca="false">'Ancestor Data'!M64</f>
        <v>— #58 · 3x great-grandfather —</v>
      </c>
    </row>
    <row r="113" customFormat="false" ht="13.5" hidden="false" customHeight="true" outlineLevel="0" collapsed="false">
      <c r="E113" s="44"/>
      <c r="G113" s="44"/>
      <c r="I113" s="44"/>
      <c r="K113" s="44"/>
      <c r="L113" s="45" t="str">
        <f aca="false">'Ancestor Data'!K64</f>
        <v/>
      </c>
    </row>
    <row r="114" customFormat="false" ht="13.5" hidden="false" customHeight="true" outlineLevel="0" collapsed="false">
      <c r="E114" s="44"/>
      <c r="G114" s="44"/>
      <c r="I114" s="44"/>
      <c r="J114" s="43" t="str">
        <f aca="false">'Ancestor Data'!M35</f>
        <v>— #29 · 2x great-grandmother —</v>
      </c>
      <c r="K114" s="46"/>
      <c r="L114" s="45" t="str">
        <f aca="false">'Ancestor Data'!L64</f>
        <v/>
      </c>
    </row>
    <row r="115" customFormat="false" ht="13.5" hidden="false" customHeight="true" outlineLevel="0" collapsed="false">
      <c r="E115" s="44"/>
      <c r="G115" s="44"/>
      <c r="J115" s="45" t="str">
        <f aca="false">'Ancestor Data'!K35</f>
        <v/>
      </c>
      <c r="K115" s="44"/>
    </row>
    <row r="116" customFormat="false" ht="13.5" hidden="false" customHeight="true" outlineLevel="0" collapsed="false">
      <c r="E116" s="44"/>
      <c r="G116" s="44"/>
      <c r="J116" s="45" t="str">
        <f aca="false">'Ancestor Data'!L35</f>
        <v/>
      </c>
      <c r="K116" s="44"/>
      <c r="L116" s="43" t="str">
        <f aca="false">'Ancestor Data'!M65</f>
        <v>— #59 · 3x great-grandmother —</v>
      </c>
    </row>
    <row r="117" customFormat="false" ht="13.5" hidden="false" customHeight="true" outlineLevel="0" collapsed="false">
      <c r="E117" s="44"/>
      <c r="G117" s="44"/>
      <c r="L117" s="45" t="str">
        <f aca="false">'Ancestor Data'!K65</f>
        <v/>
      </c>
    </row>
    <row r="118" customFormat="false" ht="13.5" hidden="false" customHeight="true" outlineLevel="0" collapsed="false">
      <c r="E118" s="44"/>
      <c r="F118" s="43" t="str">
        <f aca="false">'Ancestor Data'!M13</f>
        <v>— #7 · Grandmother —</v>
      </c>
      <c r="G118" s="46"/>
      <c r="L118" s="45" t="str">
        <f aca="false">'Ancestor Data'!L65</f>
        <v/>
      </c>
    </row>
    <row r="119" customFormat="false" ht="13.5" hidden="false" customHeight="true" outlineLevel="0" collapsed="false">
      <c r="F119" s="45" t="str">
        <f aca="false">'Ancestor Data'!K13</f>
        <v/>
      </c>
      <c r="G119" s="44"/>
    </row>
    <row r="120" customFormat="false" ht="13.5" hidden="false" customHeight="true" outlineLevel="0" collapsed="false">
      <c r="F120" s="45" t="str">
        <f aca="false">'Ancestor Data'!L13</f>
        <v/>
      </c>
      <c r="G120" s="44"/>
      <c r="L120" s="43" t="str">
        <f aca="false">'Ancestor Data'!M66</f>
        <v>— #60 · 3x great-grandfather —</v>
      </c>
    </row>
    <row r="121" customFormat="false" ht="13.5" hidden="false" customHeight="true" outlineLevel="0" collapsed="false">
      <c r="G121" s="44"/>
      <c r="K121" s="44"/>
      <c r="L121" s="45" t="str">
        <f aca="false">'Ancestor Data'!K66</f>
        <v/>
      </c>
    </row>
    <row r="122" customFormat="false" ht="13.5" hidden="false" customHeight="true" outlineLevel="0" collapsed="false">
      <c r="G122" s="44"/>
      <c r="J122" s="43" t="str">
        <f aca="false">'Ancestor Data'!M36</f>
        <v>— #30 · 2x great-grandfather —</v>
      </c>
      <c r="K122" s="46"/>
      <c r="L122" s="45" t="str">
        <f aca="false">'Ancestor Data'!L66</f>
        <v/>
      </c>
    </row>
    <row r="123" customFormat="false" ht="13.5" hidden="false" customHeight="true" outlineLevel="0" collapsed="false">
      <c r="G123" s="44"/>
      <c r="I123" s="44"/>
      <c r="J123" s="45" t="str">
        <f aca="false">'Ancestor Data'!K36</f>
        <v/>
      </c>
      <c r="K123" s="44"/>
    </row>
    <row r="124" customFormat="false" ht="13.5" hidden="false" customHeight="true" outlineLevel="0" collapsed="false">
      <c r="G124" s="44"/>
      <c r="I124" s="44"/>
      <c r="J124" s="45" t="str">
        <f aca="false">'Ancestor Data'!L36</f>
        <v/>
      </c>
      <c r="K124" s="44"/>
      <c r="L124" s="43" t="str">
        <f aca="false">'Ancestor Data'!M67</f>
        <v>— #61 · 3x great-grandmother —</v>
      </c>
    </row>
    <row r="125" customFormat="false" ht="13.5" hidden="false" customHeight="true" outlineLevel="0" collapsed="false">
      <c r="G125" s="44"/>
      <c r="I125" s="44"/>
      <c r="L125" s="45" t="str">
        <f aca="false">'Ancestor Data'!K67</f>
        <v/>
      </c>
    </row>
    <row r="126" customFormat="false" ht="13.5" hidden="false" customHeight="true" outlineLevel="0" collapsed="false">
      <c r="G126" s="44"/>
      <c r="H126" s="43" t="str">
        <f aca="false">'Ancestor Data'!M21</f>
        <v>— #15 · Great-grandmother —</v>
      </c>
      <c r="I126" s="46"/>
      <c r="L126" s="45" t="str">
        <f aca="false">'Ancestor Data'!L67</f>
        <v/>
      </c>
    </row>
    <row r="127" customFormat="false" ht="13.5" hidden="false" customHeight="true" outlineLevel="0" collapsed="false">
      <c r="H127" s="45" t="str">
        <f aca="false">'Ancestor Data'!K21</f>
        <v/>
      </c>
      <c r="I127" s="44"/>
    </row>
    <row r="128" customFormat="false" ht="13.5" hidden="false" customHeight="true" outlineLevel="0" collapsed="false">
      <c r="H128" s="45" t="str">
        <f aca="false">'Ancestor Data'!L21</f>
        <v/>
      </c>
      <c r="I128" s="44"/>
      <c r="L128" s="43" t="str">
        <f aca="false">'Ancestor Data'!M68</f>
        <v>— #62 · 3x great-grandfather —</v>
      </c>
    </row>
    <row r="129" customFormat="false" ht="13.5" hidden="false" customHeight="true" outlineLevel="0" collapsed="false">
      <c r="I129" s="44"/>
      <c r="K129" s="44"/>
      <c r="L129" s="45" t="str">
        <f aca="false">'Ancestor Data'!K68</f>
        <v/>
      </c>
    </row>
    <row r="130" customFormat="false" ht="13.5" hidden="false" customHeight="true" outlineLevel="0" collapsed="false">
      <c r="I130" s="44"/>
      <c r="J130" s="43" t="str">
        <f aca="false">'Ancestor Data'!M37</f>
        <v>— #31 · 2x great-grandmother —</v>
      </c>
      <c r="K130" s="46"/>
      <c r="L130" s="45" t="str">
        <f aca="false">'Ancestor Data'!L68</f>
        <v/>
      </c>
    </row>
    <row r="131" customFormat="false" ht="13.5" hidden="false" customHeight="true" outlineLevel="0" collapsed="false">
      <c r="J131" s="45" t="str">
        <f aca="false">'Ancestor Data'!K37</f>
        <v/>
      </c>
      <c r="K131" s="44"/>
    </row>
    <row r="132" customFormat="false" ht="13.5" hidden="false" customHeight="true" outlineLevel="0" collapsed="false">
      <c r="J132" s="45" t="str">
        <f aca="false">'Ancestor Data'!L37</f>
        <v/>
      </c>
      <c r="K132" s="44"/>
      <c r="L132" s="43" t="str">
        <f aca="false">'Ancestor Data'!M69</f>
        <v>— #63 · 3x great-grandmother —</v>
      </c>
    </row>
    <row r="133" customFormat="false" ht="13.5" hidden="false" customHeight="true" outlineLevel="0" collapsed="false">
      <c r="L133" s="45" t="str">
        <f aca="false">'Ancestor Data'!K69</f>
        <v/>
      </c>
    </row>
    <row r="134" customFormat="false" ht="13.5" hidden="false" customHeight="true" outlineLevel="0" collapsed="false">
      <c r="L134" s="45" t="str">
        <f aca="false">'Ancestor Data'!L69</f>
        <v/>
      </c>
    </row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5" hidden="false" customHeight="false" outlineLevel="0" collapsed="false">
      <c r="B137" s="23" t="s">
        <v>92</v>
      </c>
    </row>
  </sheetData>
  <conditionalFormatting sqref="L8">
    <cfRule type="expression" priority="2" aboveAverage="0" equalAverage="0" bottom="0" percent="0" rank="0" text="" dxfId="0">
      <formula>LEFT(L8,1)="—"</formula>
    </cfRule>
  </conditionalFormatting>
  <conditionalFormatting sqref="L12">
    <cfRule type="expression" priority="3" aboveAverage="0" equalAverage="0" bottom="0" percent="0" rank="0" text="" dxfId="0">
      <formula>LEFT(L12,1)="—"</formula>
    </cfRule>
  </conditionalFormatting>
  <conditionalFormatting sqref="L16">
    <cfRule type="expression" priority="4" aboveAverage="0" equalAverage="0" bottom="0" percent="0" rank="0" text="" dxfId="0">
      <formula>LEFT(L16,1)="—"</formula>
    </cfRule>
  </conditionalFormatting>
  <conditionalFormatting sqref="L20">
    <cfRule type="expression" priority="5" aboveAverage="0" equalAverage="0" bottom="0" percent="0" rank="0" text="" dxfId="0">
      <formula>LEFT(L20,1)="—"</formula>
    </cfRule>
  </conditionalFormatting>
  <conditionalFormatting sqref="L24">
    <cfRule type="expression" priority="6" aboveAverage="0" equalAverage="0" bottom="0" percent="0" rank="0" text="" dxfId="0">
      <formula>LEFT(L24,1)="—"</formula>
    </cfRule>
  </conditionalFormatting>
  <conditionalFormatting sqref="L28">
    <cfRule type="expression" priority="7" aboveAverage="0" equalAverage="0" bottom="0" percent="0" rank="0" text="" dxfId="0">
      <formula>LEFT(L28,1)="—"</formula>
    </cfRule>
  </conditionalFormatting>
  <conditionalFormatting sqref="L32">
    <cfRule type="expression" priority="8" aboveAverage="0" equalAverage="0" bottom="0" percent="0" rank="0" text="" dxfId="0">
      <formula>LEFT(L32,1)="—"</formula>
    </cfRule>
  </conditionalFormatting>
  <conditionalFormatting sqref="L36">
    <cfRule type="expression" priority="9" aboveAverage="0" equalAverage="0" bottom="0" percent="0" rank="0" text="" dxfId="0">
      <formula>LEFT(L36,1)="—"</formula>
    </cfRule>
  </conditionalFormatting>
  <conditionalFormatting sqref="L40">
    <cfRule type="expression" priority="10" aboveAverage="0" equalAverage="0" bottom="0" percent="0" rank="0" text="" dxfId="0">
      <formula>LEFT(L40,1)="—"</formula>
    </cfRule>
  </conditionalFormatting>
  <conditionalFormatting sqref="L44">
    <cfRule type="expression" priority="11" aboveAverage="0" equalAverage="0" bottom="0" percent="0" rank="0" text="" dxfId="0">
      <formula>LEFT(L44,1)="—"</formula>
    </cfRule>
  </conditionalFormatting>
  <conditionalFormatting sqref="L48">
    <cfRule type="expression" priority="12" aboveAverage="0" equalAverage="0" bottom="0" percent="0" rank="0" text="" dxfId="0">
      <formula>LEFT(L48,1)="—"</formula>
    </cfRule>
  </conditionalFormatting>
  <conditionalFormatting sqref="L52">
    <cfRule type="expression" priority="13" aboveAverage="0" equalAverage="0" bottom="0" percent="0" rank="0" text="" dxfId="0">
      <formula>LEFT(L52,1)="—"</formula>
    </cfRule>
  </conditionalFormatting>
  <conditionalFormatting sqref="L56">
    <cfRule type="expression" priority="14" aboveAverage="0" equalAverage="0" bottom="0" percent="0" rank="0" text="" dxfId="0">
      <formula>LEFT(L56,1)="—"</formula>
    </cfRule>
  </conditionalFormatting>
  <conditionalFormatting sqref="L60">
    <cfRule type="expression" priority="15" aboveAverage="0" equalAverage="0" bottom="0" percent="0" rank="0" text="" dxfId="0">
      <formula>LEFT(L60,1)="—"</formula>
    </cfRule>
  </conditionalFormatting>
  <conditionalFormatting sqref="L64">
    <cfRule type="expression" priority="16" aboveAverage="0" equalAverage="0" bottom="0" percent="0" rank="0" text="" dxfId="0">
      <formula>LEFT(L64,1)="—"</formula>
    </cfRule>
  </conditionalFormatting>
  <conditionalFormatting sqref="L68">
    <cfRule type="expression" priority="17" aboveAverage="0" equalAverage="0" bottom="0" percent="0" rank="0" text="" dxfId="0">
      <formula>LEFT(L68,1)="—"</formula>
    </cfRule>
  </conditionalFormatting>
  <conditionalFormatting sqref="L72">
    <cfRule type="expression" priority="18" aboveAverage="0" equalAverage="0" bottom="0" percent="0" rank="0" text="" dxfId="0">
      <formula>LEFT(L72,1)="—"</formula>
    </cfRule>
  </conditionalFormatting>
  <conditionalFormatting sqref="L76">
    <cfRule type="expression" priority="19" aboveAverage="0" equalAverage="0" bottom="0" percent="0" rank="0" text="" dxfId="0">
      <formula>LEFT(L76,1)="—"</formula>
    </cfRule>
  </conditionalFormatting>
  <conditionalFormatting sqref="L80">
    <cfRule type="expression" priority="20" aboveAverage="0" equalAverage="0" bottom="0" percent="0" rank="0" text="" dxfId="0">
      <formula>LEFT(L80,1)="—"</formula>
    </cfRule>
  </conditionalFormatting>
  <conditionalFormatting sqref="L84">
    <cfRule type="expression" priority="21" aboveAverage="0" equalAverage="0" bottom="0" percent="0" rank="0" text="" dxfId="0">
      <formula>LEFT(L84,1)="—"</formula>
    </cfRule>
  </conditionalFormatting>
  <conditionalFormatting sqref="L88">
    <cfRule type="expression" priority="22" aboveAverage="0" equalAverage="0" bottom="0" percent="0" rank="0" text="" dxfId="0">
      <formula>LEFT(L88,1)="—"</formula>
    </cfRule>
  </conditionalFormatting>
  <conditionalFormatting sqref="L92">
    <cfRule type="expression" priority="23" aboveAverage="0" equalAverage="0" bottom="0" percent="0" rank="0" text="" dxfId="0">
      <formula>LEFT(L92,1)="—"</formula>
    </cfRule>
  </conditionalFormatting>
  <conditionalFormatting sqref="L96">
    <cfRule type="expression" priority="24" aboveAverage="0" equalAverage="0" bottom="0" percent="0" rank="0" text="" dxfId="0">
      <formula>LEFT(L96,1)="—"</formula>
    </cfRule>
  </conditionalFormatting>
  <conditionalFormatting sqref="L100">
    <cfRule type="expression" priority="25" aboveAverage="0" equalAverage="0" bottom="0" percent="0" rank="0" text="" dxfId="0">
      <formula>LEFT(L100,1)="—"</formula>
    </cfRule>
  </conditionalFormatting>
  <conditionalFormatting sqref="L104">
    <cfRule type="expression" priority="26" aboveAverage="0" equalAverage="0" bottom="0" percent="0" rank="0" text="" dxfId="0">
      <formula>LEFT(L104,1)="—"</formula>
    </cfRule>
  </conditionalFormatting>
  <conditionalFormatting sqref="L108">
    <cfRule type="expression" priority="27" aboveAverage="0" equalAverage="0" bottom="0" percent="0" rank="0" text="" dxfId="0">
      <formula>LEFT(L108,1)="—"</formula>
    </cfRule>
  </conditionalFormatting>
  <conditionalFormatting sqref="L112">
    <cfRule type="expression" priority="28" aboveAverage="0" equalAverage="0" bottom="0" percent="0" rank="0" text="" dxfId="0">
      <formula>LEFT(L112,1)="—"</formula>
    </cfRule>
  </conditionalFormatting>
  <conditionalFormatting sqref="L116">
    <cfRule type="expression" priority="29" aboveAverage="0" equalAverage="0" bottom="0" percent="0" rank="0" text="" dxfId="0">
      <formula>LEFT(L116,1)="—"</formula>
    </cfRule>
  </conditionalFormatting>
  <conditionalFormatting sqref="L120">
    <cfRule type="expression" priority="30" aboveAverage="0" equalAverage="0" bottom="0" percent="0" rank="0" text="" dxfId="0">
      <formula>LEFT(L120,1)="—"</formula>
    </cfRule>
  </conditionalFormatting>
  <conditionalFormatting sqref="L124">
    <cfRule type="expression" priority="31" aboveAverage="0" equalAverage="0" bottom="0" percent="0" rank="0" text="" dxfId="0">
      <formula>LEFT(L124,1)="—"</formula>
    </cfRule>
  </conditionalFormatting>
  <conditionalFormatting sqref="L128">
    <cfRule type="expression" priority="32" aboveAverage="0" equalAverage="0" bottom="0" percent="0" rank="0" text="" dxfId="0">
      <formula>LEFT(L128,1)="—"</formula>
    </cfRule>
  </conditionalFormatting>
  <conditionalFormatting sqref="L132">
    <cfRule type="expression" priority="33" aboveAverage="0" equalAverage="0" bottom="0" percent="0" rank="0" text="" dxfId="0">
      <formula>LEFT(L132,1)="—"</formula>
    </cfRule>
  </conditionalFormatting>
  <conditionalFormatting sqref="J10">
    <cfRule type="expression" priority="34" aboveAverage="0" equalAverage="0" bottom="0" percent="0" rank="0" text="" dxfId="0">
      <formula>LEFT(J10,1)="—"</formula>
    </cfRule>
  </conditionalFormatting>
  <conditionalFormatting sqref="J18">
    <cfRule type="expression" priority="35" aboveAverage="0" equalAverage="0" bottom="0" percent="0" rank="0" text="" dxfId="0">
      <formula>LEFT(J18,1)="—"</formula>
    </cfRule>
  </conditionalFormatting>
  <conditionalFormatting sqref="J26">
    <cfRule type="expression" priority="36" aboveAverage="0" equalAverage="0" bottom="0" percent="0" rank="0" text="" dxfId="0">
      <formula>LEFT(J26,1)="—"</formula>
    </cfRule>
  </conditionalFormatting>
  <conditionalFormatting sqref="J34">
    <cfRule type="expression" priority="37" aboveAverage="0" equalAverage="0" bottom="0" percent="0" rank="0" text="" dxfId="0">
      <formula>LEFT(J34,1)="—"</formula>
    </cfRule>
  </conditionalFormatting>
  <conditionalFormatting sqref="J42">
    <cfRule type="expression" priority="38" aboveAverage="0" equalAverage="0" bottom="0" percent="0" rank="0" text="" dxfId="0">
      <formula>LEFT(J42,1)="—"</formula>
    </cfRule>
  </conditionalFormatting>
  <conditionalFormatting sqref="J50">
    <cfRule type="expression" priority="39" aboveAverage="0" equalAverage="0" bottom="0" percent="0" rank="0" text="" dxfId="0">
      <formula>LEFT(J50,1)="—"</formula>
    </cfRule>
  </conditionalFormatting>
  <conditionalFormatting sqref="J58">
    <cfRule type="expression" priority="40" aboveAverage="0" equalAverage="0" bottom="0" percent="0" rank="0" text="" dxfId="0">
      <formula>LEFT(J58,1)="—"</formula>
    </cfRule>
  </conditionalFormatting>
  <conditionalFormatting sqref="J66">
    <cfRule type="expression" priority="41" aboveAverage="0" equalAverage="0" bottom="0" percent="0" rank="0" text="" dxfId="0">
      <formula>LEFT(J66,1)="—"</formula>
    </cfRule>
  </conditionalFormatting>
  <conditionalFormatting sqref="J74">
    <cfRule type="expression" priority="42" aboveAverage="0" equalAverage="0" bottom="0" percent="0" rank="0" text="" dxfId="0">
      <formula>LEFT(J74,1)="—"</formula>
    </cfRule>
  </conditionalFormatting>
  <conditionalFormatting sqref="J82">
    <cfRule type="expression" priority="43" aboveAverage="0" equalAverage="0" bottom="0" percent="0" rank="0" text="" dxfId="0">
      <formula>LEFT(J82,1)="—"</formula>
    </cfRule>
  </conditionalFormatting>
  <conditionalFormatting sqref="J90">
    <cfRule type="expression" priority="44" aboveAverage="0" equalAverage="0" bottom="0" percent="0" rank="0" text="" dxfId="0">
      <formula>LEFT(J90,1)="—"</formula>
    </cfRule>
  </conditionalFormatting>
  <conditionalFormatting sqref="J98">
    <cfRule type="expression" priority="45" aboveAverage="0" equalAverage="0" bottom="0" percent="0" rank="0" text="" dxfId="0">
      <formula>LEFT(J98,1)="—"</formula>
    </cfRule>
  </conditionalFormatting>
  <conditionalFormatting sqref="J106">
    <cfRule type="expression" priority="46" aboveAverage="0" equalAverage="0" bottom="0" percent="0" rank="0" text="" dxfId="0">
      <formula>LEFT(J106,1)="—"</formula>
    </cfRule>
  </conditionalFormatting>
  <conditionalFormatting sqref="J114">
    <cfRule type="expression" priority="47" aboveAverage="0" equalAverage="0" bottom="0" percent="0" rank="0" text="" dxfId="0">
      <formula>LEFT(J114,1)="—"</formula>
    </cfRule>
  </conditionalFormatting>
  <conditionalFormatting sqref="J122">
    <cfRule type="expression" priority="48" aboveAverage="0" equalAverage="0" bottom="0" percent="0" rank="0" text="" dxfId="0">
      <formula>LEFT(J122,1)="—"</formula>
    </cfRule>
  </conditionalFormatting>
  <conditionalFormatting sqref="J130">
    <cfRule type="expression" priority="49" aboveAverage="0" equalAverage="0" bottom="0" percent="0" rank="0" text="" dxfId="0">
      <formula>LEFT(J130,1)="—"</formula>
    </cfRule>
  </conditionalFormatting>
  <conditionalFormatting sqref="H14">
    <cfRule type="expression" priority="50" aboveAverage="0" equalAverage="0" bottom="0" percent="0" rank="0" text="" dxfId="0">
      <formula>LEFT(H14,1)="—"</formula>
    </cfRule>
  </conditionalFormatting>
  <conditionalFormatting sqref="H30">
    <cfRule type="expression" priority="51" aboveAverage="0" equalAverage="0" bottom="0" percent="0" rank="0" text="" dxfId="0">
      <formula>LEFT(H30,1)="—"</formula>
    </cfRule>
  </conditionalFormatting>
  <conditionalFormatting sqref="H46">
    <cfRule type="expression" priority="52" aboveAverage="0" equalAverage="0" bottom="0" percent="0" rank="0" text="" dxfId="0">
      <formula>LEFT(H46,1)="—"</formula>
    </cfRule>
  </conditionalFormatting>
  <conditionalFormatting sqref="H62">
    <cfRule type="expression" priority="53" aboveAverage="0" equalAverage="0" bottom="0" percent="0" rank="0" text="" dxfId="0">
      <formula>LEFT(H62,1)="—"</formula>
    </cfRule>
  </conditionalFormatting>
  <conditionalFormatting sqref="H78">
    <cfRule type="expression" priority="54" aboveAverage="0" equalAverage="0" bottom="0" percent="0" rank="0" text="" dxfId="0">
      <formula>LEFT(H78,1)="—"</formula>
    </cfRule>
  </conditionalFormatting>
  <conditionalFormatting sqref="H94">
    <cfRule type="expression" priority="55" aboveAverage="0" equalAverage="0" bottom="0" percent="0" rank="0" text="" dxfId="0">
      <formula>LEFT(H94,1)="—"</formula>
    </cfRule>
  </conditionalFormatting>
  <conditionalFormatting sqref="H110">
    <cfRule type="expression" priority="56" aboveAverage="0" equalAverage="0" bottom="0" percent="0" rank="0" text="" dxfId="0">
      <formula>LEFT(H110,1)="—"</formula>
    </cfRule>
  </conditionalFormatting>
  <conditionalFormatting sqref="H126">
    <cfRule type="expression" priority="57" aboveAverage="0" equalAverage="0" bottom="0" percent="0" rank="0" text="" dxfId="0">
      <formula>LEFT(H126,1)="—"</formula>
    </cfRule>
  </conditionalFormatting>
  <conditionalFormatting sqref="F22">
    <cfRule type="expression" priority="58" aboveAverage="0" equalAverage="0" bottom="0" percent="0" rank="0" text="" dxfId="0">
      <formula>LEFT(F22,1)="—"</formula>
    </cfRule>
  </conditionalFormatting>
  <conditionalFormatting sqref="F54">
    <cfRule type="expression" priority="59" aboveAverage="0" equalAverage="0" bottom="0" percent="0" rank="0" text="" dxfId="0">
      <formula>LEFT(F54,1)="—"</formula>
    </cfRule>
  </conditionalFormatting>
  <conditionalFormatting sqref="F86">
    <cfRule type="expression" priority="60" aboveAverage="0" equalAverage="0" bottom="0" percent="0" rank="0" text="" dxfId="0">
      <formula>LEFT(F86,1)="—"</formula>
    </cfRule>
  </conditionalFormatting>
  <conditionalFormatting sqref="F118">
    <cfRule type="expression" priority="61" aboveAverage="0" equalAverage="0" bottom="0" percent="0" rank="0" text="" dxfId="0">
      <formula>LEFT(F118,1)="—"</formula>
    </cfRule>
  </conditionalFormatting>
  <conditionalFormatting sqref="D38">
    <cfRule type="expression" priority="62" aboveAverage="0" equalAverage="0" bottom="0" percent="0" rank="0" text="" dxfId="0">
      <formula>LEFT(D38,1)="—"</formula>
    </cfRule>
  </conditionalFormatting>
  <conditionalFormatting sqref="D102">
    <cfRule type="expression" priority="63" aboveAverage="0" equalAverage="0" bottom="0" percent="0" rank="0" text="" dxfId="0">
      <formula>LEFT(D102,1)="—"</formula>
    </cfRule>
  </conditionalFormatting>
  <conditionalFormatting sqref="B70">
    <cfRule type="expression" priority="64" aboveAverage="0" equalAverage="0" bottom="0" percent="0" rank="0" text="" dxfId="0">
      <formula>LEFT(B70,1)="—"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geneticvoyage.com</oddFooter>
  </headerFooter>
  <rowBreaks count="1" manualBreakCount="1">
    <brk id="71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3"/>
    <pageSetUpPr fitToPage="false"/>
  </sheetPr>
  <dimension ref="A1:O265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3"/>
    <col collapsed="false" customWidth="true" hidden="false" outlineLevel="0" max="4" min="4" style="0" width="28"/>
    <col collapsed="false" customWidth="true" hidden="false" outlineLevel="0" max="5" min="5" style="0" width="3"/>
    <col collapsed="false" customWidth="true" hidden="false" outlineLevel="0" max="6" min="6" style="0" width="28"/>
    <col collapsed="false" customWidth="true" hidden="false" outlineLevel="0" max="7" min="7" style="0" width="3"/>
    <col collapsed="false" customWidth="true" hidden="false" outlineLevel="0" max="8" min="8" style="0" width="28"/>
    <col collapsed="false" customWidth="true" hidden="false" outlineLevel="0" max="9" min="9" style="0" width="3"/>
    <col collapsed="false" customWidth="true" hidden="false" outlineLevel="0" max="10" min="10" style="0" width="28"/>
    <col collapsed="false" customWidth="true" hidden="false" outlineLevel="0" max="11" min="11" style="0" width="3"/>
    <col collapsed="false" customWidth="true" hidden="false" outlineLevel="0" max="12" min="12" style="0" width="28"/>
    <col collapsed="false" customWidth="true" hidden="false" outlineLevel="0" max="13" min="13" style="0" width="3"/>
    <col collapsed="false" customWidth="true" hidden="false" outlineLevel="0" max="14" min="14" style="0" width="28"/>
    <col collapsed="false" customWidth="true" hidden="false" outlineLevel="0" max="15" min="15" style="0" width="2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30" hidden="false" customHeight="true" outlineLevel="0" collapsed="false">
      <c r="B4" s="5" t="s">
        <v>97</v>
      </c>
    </row>
    <row r="5" customFormat="false" ht="15.75" hidden="false" customHeight="true" outlineLevel="0" collapsed="false">
      <c r="B5" s="6" t="s">
        <v>87</v>
      </c>
    </row>
    <row r="6" customFormat="false" ht="19.5" hidden="false" customHeight="true" outlineLevel="0" collapsed="false">
      <c r="B6" s="41" t="s">
        <v>88</v>
      </c>
      <c r="C6" s="42"/>
      <c r="D6" s="41" t="s">
        <v>89</v>
      </c>
      <c r="E6" s="42"/>
      <c r="F6" s="41" t="s">
        <v>90</v>
      </c>
      <c r="G6" s="42"/>
      <c r="H6" s="41" t="s">
        <v>91</v>
      </c>
      <c r="I6" s="42"/>
      <c r="J6" s="41" t="s">
        <v>94</v>
      </c>
      <c r="K6" s="42"/>
      <c r="L6" s="41" t="s">
        <v>96</v>
      </c>
      <c r="M6" s="42"/>
      <c r="N6" s="41" t="s">
        <v>98</v>
      </c>
    </row>
    <row r="7" customFormat="false" ht="6" hidden="false" customHeight="true" outlineLevel="0" collapsed="false"/>
    <row r="8" customFormat="false" ht="13.5" hidden="false" customHeight="true" outlineLevel="0" collapsed="false">
      <c r="N8" s="43" t="str">
        <f aca="false">'Ancestor Data'!M70</f>
        <v>— #64 · 4x great-grandfather —</v>
      </c>
    </row>
    <row r="9" customFormat="false" ht="13.5" hidden="false" customHeight="true" outlineLevel="0" collapsed="false">
      <c r="M9" s="44"/>
      <c r="N9" s="45" t="str">
        <f aca="false">'Ancestor Data'!K70</f>
        <v/>
      </c>
    </row>
    <row r="10" customFormat="false" ht="13.5" hidden="false" customHeight="true" outlineLevel="0" collapsed="false">
      <c r="L10" s="43" t="str">
        <f aca="false">'Ancestor Data'!M38</f>
        <v>— #32 · 3x great-grandfather —</v>
      </c>
      <c r="M10" s="46"/>
      <c r="N10" s="45" t="str">
        <f aca="false">'Ancestor Data'!L70</f>
        <v/>
      </c>
    </row>
    <row r="11" customFormat="false" ht="13.5" hidden="false" customHeight="true" outlineLevel="0" collapsed="false">
      <c r="K11" s="44"/>
      <c r="L11" s="45" t="str">
        <f aca="false">'Ancestor Data'!K38</f>
        <v/>
      </c>
      <c r="M11" s="44"/>
    </row>
    <row r="12" customFormat="false" ht="13.5" hidden="false" customHeight="true" outlineLevel="0" collapsed="false">
      <c r="K12" s="44"/>
      <c r="L12" s="45" t="str">
        <f aca="false">'Ancestor Data'!L38</f>
        <v/>
      </c>
      <c r="M12" s="44"/>
      <c r="N12" s="43" t="str">
        <f aca="false">'Ancestor Data'!M71</f>
        <v>— #65 · 4x great-grandmother —</v>
      </c>
    </row>
    <row r="13" customFormat="false" ht="13.5" hidden="false" customHeight="true" outlineLevel="0" collapsed="false">
      <c r="K13" s="44"/>
      <c r="N13" s="45" t="str">
        <f aca="false">'Ancestor Data'!K71</f>
        <v/>
      </c>
    </row>
    <row r="14" customFormat="false" ht="13.5" hidden="false" customHeight="true" outlineLevel="0" collapsed="false">
      <c r="J14" s="43" t="str">
        <f aca="false">'Ancestor Data'!M22</f>
        <v>— #16 · 2x great-grandfather —</v>
      </c>
      <c r="K14" s="46"/>
      <c r="N14" s="45" t="str">
        <f aca="false">'Ancestor Data'!L71</f>
        <v/>
      </c>
    </row>
    <row r="15" customFormat="false" ht="13.5" hidden="false" customHeight="true" outlineLevel="0" collapsed="false">
      <c r="I15" s="44"/>
      <c r="J15" s="45" t="str">
        <f aca="false">'Ancestor Data'!K22</f>
        <v/>
      </c>
      <c r="K15" s="44"/>
    </row>
    <row r="16" customFormat="false" ht="13.5" hidden="false" customHeight="true" outlineLevel="0" collapsed="false">
      <c r="I16" s="44"/>
      <c r="J16" s="45" t="str">
        <f aca="false">'Ancestor Data'!L22</f>
        <v/>
      </c>
      <c r="K16" s="44"/>
      <c r="N16" s="43" t="str">
        <f aca="false">'Ancestor Data'!M72</f>
        <v>— #66 · 4x great-grandfather —</v>
      </c>
    </row>
    <row r="17" customFormat="false" ht="13.5" hidden="false" customHeight="true" outlineLevel="0" collapsed="false">
      <c r="I17" s="44"/>
      <c r="K17" s="44"/>
      <c r="M17" s="44"/>
      <c r="N17" s="45" t="str">
        <f aca="false">'Ancestor Data'!K72</f>
        <v/>
      </c>
    </row>
    <row r="18" customFormat="false" ht="13.5" hidden="false" customHeight="true" outlineLevel="0" collapsed="false">
      <c r="I18" s="44"/>
      <c r="K18" s="44"/>
      <c r="L18" s="43" t="str">
        <f aca="false">'Ancestor Data'!M39</f>
        <v>— #33 · 3x great-grandmother —</v>
      </c>
      <c r="M18" s="46"/>
      <c r="N18" s="45" t="str">
        <f aca="false">'Ancestor Data'!L72</f>
        <v/>
      </c>
    </row>
    <row r="19" customFormat="false" ht="13.5" hidden="false" customHeight="true" outlineLevel="0" collapsed="false">
      <c r="I19" s="44"/>
      <c r="L19" s="45" t="str">
        <f aca="false">'Ancestor Data'!K39</f>
        <v/>
      </c>
      <c r="M19" s="44"/>
    </row>
    <row r="20" customFormat="false" ht="13.5" hidden="false" customHeight="true" outlineLevel="0" collapsed="false">
      <c r="I20" s="44"/>
      <c r="L20" s="45" t="str">
        <f aca="false">'Ancestor Data'!L39</f>
        <v/>
      </c>
      <c r="M20" s="44"/>
      <c r="N20" s="43" t="str">
        <f aca="false">'Ancestor Data'!M73</f>
        <v>— #67 · 4x great-grandmother —</v>
      </c>
    </row>
    <row r="21" customFormat="false" ht="13.5" hidden="false" customHeight="true" outlineLevel="0" collapsed="false">
      <c r="I21" s="44"/>
      <c r="N21" s="45" t="str">
        <f aca="false">'Ancestor Data'!K73</f>
        <v/>
      </c>
    </row>
    <row r="22" customFormat="false" ht="13.5" hidden="false" customHeight="true" outlineLevel="0" collapsed="false">
      <c r="H22" s="43" t="str">
        <f aca="false">'Ancestor Data'!M14</f>
        <v>— #8 · Great-grandfather —</v>
      </c>
      <c r="I22" s="46"/>
      <c r="N22" s="45" t="str">
        <f aca="false">'Ancestor Data'!L73</f>
        <v/>
      </c>
    </row>
    <row r="23" customFormat="false" ht="13.5" hidden="false" customHeight="true" outlineLevel="0" collapsed="false">
      <c r="G23" s="44"/>
      <c r="H23" s="45" t="str">
        <f aca="false">'Ancestor Data'!K14</f>
        <v/>
      </c>
      <c r="I23" s="44"/>
    </row>
    <row r="24" customFormat="false" ht="13.5" hidden="false" customHeight="true" outlineLevel="0" collapsed="false">
      <c r="G24" s="44"/>
      <c r="H24" s="45" t="str">
        <f aca="false">'Ancestor Data'!L14</f>
        <v/>
      </c>
      <c r="I24" s="44"/>
      <c r="N24" s="43" t="str">
        <f aca="false">'Ancestor Data'!M74</f>
        <v>— #68 · 4x great-grandfather —</v>
      </c>
    </row>
    <row r="25" customFormat="false" ht="13.5" hidden="false" customHeight="true" outlineLevel="0" collapsed="false">
      <c r="G25" s="44"/>
      <c r="I25" s="44"/>
      <c r="M25" s="44"/>
      <c r="N25" s="45" t="str">
        <f aca="false">'Ancestor Data'!K74</f>
        <v/>
      </c>
    </row>
    <row r="26" customFormat="false" ht="13.5" hidden="false" customHeight="true" outlineLevel="0" collapsed="false">
      <c r="G26" s="44"/>
      <c r="I26" s="44"/>
      <c r="L26" s="43" t="str">
        <f aca="false">'Ancestor Data'!M40</f>
        <v>— #34 · 3x great-grandfather —</v>
      </c>
      <c r="M26" s="46"/>
      <c r="N26" s="45" t="str">
        <f aca="false">'Ancestor Data'!L74</f>
        <v/>
      </c>
    </row>
    <row r="27" customFormat="false" ht="13.5" hidden="false" customHeight="true" outlineLevel="0" collapsed="false">
      <c r="G27" s="44"/>
      <c r="I27" s="44"/>
      <c r="K27" s="44"/>
      <c r="L27" s="45" t="str">
        <f aca="false">'Ancestor Data'!K40</f>
        <v/>
      </c>
      <c r="M27" s="44"/>
    </row>
    <row r="28" customFormat="false" ht="13.5" hidden="false" customHeight="true" outlineLevel="0" collapsed="false">
      <c r="G28" s="44"/>
      <c r="I28" s="44"/>
      <c r="K28" s="44"/>
      <c r="L28" s="45" t="str">
        <f aca="false">'Ancestor Data'!L40</f>
        <v/>
      </c>
      <c r="M28" s="44"/>
      <c r="N28" s="43" t="str">
        <f aca="false">'Ancestor Data'!M75</f>
        <v>— #69 · 4x great-grandmother —</v>
      </c>
    </row>
    <row r="29" customFormat="false" ht="13.5" hidden="false" customHeight="true" outlineLevel="0" collapsed="false">
      <c r="G29" s="44"/>
      <c r="I29" s="44"/>
      <c r="K29" s="44"/>
      <c r="N29" s="45" t="str">
        <f aca="false">'Ancestor Data'!K75</f>
        <v/>
      </c>
    </row>
    <row r="30" customFormat="false" ht="13.5" hidden="false" customHeight="true" outlineLevel="0" collapsed="false">
      <c r="G30" s="44"/>
      <c r="I30" s="44"/>
      <c r="J30" s="43" t="str">
        <f aca="false">'Ancestor Data'!M23</f>
        <v>— #17 · 2x great-grandmother —</v>
      </c>
      <c r="K30" s="46"/>
      <c r="N30" s="45" t="str">
        <f aca="false">'Ancestor Data'!L75</f>
        <v/>
      </c>
    </row>
    <row r="31" customFormat="false" ht="13.5" hidden="false" customHeight="true" outlineLevel="0" collapsed="false">
      <c r="G31" s="44"/>
      <c r="J31" s="45" t="str">
        <f aca="false">'Ancestor Data'!K23</f>
        <v/>
      </c>
      <c r="K31" s="44"/>
    </row>
    <row r="32" customFormat="false" ht="13.5" hidden="false" customHeight="true" outlineLevel="0" collapsed="false">
      <c r="G32" s="44"/>
      <c r="J32" s="45" t="str">
        <f aca="false">'Ancestor Data'!L23</f>
        <v/>
      </c>
      <c r="K32" s="44"/>
      <c r="N32" s="43" t="str">
        <f aca="false">'Ancestor Data'!M76</f>
        <v>— #70 · 4x great-grandfather —</v>
      </c>
    </row>
    <row r="33" customFormat="false" ht="13.5" hidden="false" customHeight="true" outlineLevel="0" collapsed="false">
      <c r="G33" s="44"/>
      <c r="K33" s="44"/>
      <c r="M33" s="44"/>
      <c r="N33" s="45" t="str">
        <f aca="false">'Ancestor Data'!K76</f>
        <v/>
      </c>
    </row>
    <row r="34" customFormat="false" ht="13.5" hidden="false" customHeight="true" outlineLevel="0" collapsed="false">
      <c r="G34" s="44"/>
      <c r="K34" s="44"/>
      <c r="L34" s="43" t="str">
        <f aca="false">'Ancestor Data'!M41</f>
        <v>— #35 · 3x great-grandmother —</v>
      </c>
      <c r="M34" s="46"/>
      <c r="N34" s="45" t="str">
        <f aca="false">'Ancestor Data'!L76</f>
        <v/>
      </c>
    </row>
    <row r="35" customFormat="false" ht="13.5" hidden="false" customHeight="true" outlineLevel="0" collapsed="false">
      <c r="G35" s="44"/>
      <c r="L35" s="45" t="str">
        <f aca="false">'Ancestor Data'!K41</f>
        <v/>
      </c>
      <c r="M35" s="44"/>
    </row>
    <row r="36" customFormat="false" ht="13.5" hidden="false" customHeight="true" outlineLevel="0" collapsed="false">
      <c r="G36" s="44"/>
      <c r="L36" s="45" t="str">
        <f aca="false">'Ancestor Data'!L41</f>
        <v/>
      </c>
      <c r="M36" s="44"/>
      <c r="N36" s="43" t="str">
        <f aca="false">'Ancestor Data'!M77</f>
        <v>— #71 · 4x great-grandmother —</v>
      </c>
    </row>
    <row r="37" customFormat="false" ht="13.5" hidden="false" customHeight="true" outlineLevel="0" collapsed="false">
      <c r="G37" s="44"/>
      <c r="N37" s="45" t="str">
        <f aca="false">'Ancestor Data'!K77</f>
        <v/>
      </c>
    </row>
    <row r="38" customFormat="false" ht="13.5" hidden="false" customHeight="true" outlineLevel="0" collapsed="false">
      <c r="F38" s="43" t="str">
        <f aca="false">'Ancestor Data'!M10</f>
        <v>— #4 · Grandfather —</v>
      </c>
      <c r="G38" s="46"/>
      <c r="N38" s="45" t="str">
        <f aca="false">'Ancestor Data'!L77</f>
        <v/>
      </c>
    </row>
    <row r="39" customFormat="false" ht="13.5" hidden="false" customHeight="true" outlineLevel="0" collapsed="false">
      <c r="E39" s="44"/>
      <c r="F39" s="45" t="str">
        <f aca="false">'Ancestor Data'!K10</f>
        <v/>
      </c>
      <c r="G39" s="44"/>
    </row>
    <row r="40" customFormat="false" ht="13.5" hidden="false" customHeight="true" outlineLevel="0" collapsed="false">
      <c r="E40" s="44"/>
      <c r="F40" s="45" t="str">
        <f aca="false">'Ancestor Data'!L10</f>
        <v/>
      </c>
      <c r="G40" s="44"/>
      <c r="N40" s="43" t="str">
        <f aca="false">'Ancestor Data'!M78</f>
        <v>— #72 · 4x great-grandfather —</v>
      </c>
    </row>
    <row r="41" customFormat="false" ht="13.5" hidden="false" customHeight="true" outlineLevel="0" collapsed="false">
      <c r="E41" s="44"/>
      <c r="G41" s="44"/>
      <c r="M41" s="44"/>
      <c r="N41" s="45" t="str">
        <f aca="false">'Ancestor Data'!K78</f>
        <v/>
      </c>
    </row>
    <row r="42" customFormat="false" ht="13.5" hidden="false" customHeight="true" outlineLevel="0" collapsed="false">
      <c r="E42" s="44"/>
      <c r="G42" s="44"/>
      <c r="L42" s="43" t="str">
        <f aca="false">'Ancestor Data'!M42</f>
        <v>— #36 · 3x great-grandfather —</v>
      </c>
      <c r="M42" s="46"/>
      <c r="N42" s="45" t="str">
        <f aca="false">'Ancestor Data'!L78</f>
        <v/>
      </c>
    </row>
    <row r="43" customFormat="false" ht="13.5" hidden="false" customHeight="true" outlineLevel="0" collapsed="false">
      <c r="E43" s="44"/>
      <c r="G43" s="44"/>
      <c r="K43" s="44"/>
      <c r="L43" s="45" t="str">
        <f aca="false">'Ancestor Data'!K42</f>
        <v/>
      </c>
      <c r="M43" s="44"/>
    </row>
    <row r="44" customFormat="false" ht="13.5" hidden="false" customHeight="true" outlineLevel="0" collapsed="false">
      <c r="E44" s="44"/>
      <c r="G44" s="44"/>
      <c r="K44" s="44"/>
      <c r="L44" s="45" t="str">
        <f aca="false">'Ancestor Data'!L42</f>
        <v/>
      </c>
      <c r="M44" s="44"/>
      <c r="N44" s="43" t="str">
        <f aca="false">'Ancestor Data'!M79</f>
        <v>— #73 · 4x great-grandmother —</v>
      </c>
    </row>
    <row r="45" customFormat="false" ht="13.5" hidden="false" customHeight="true" outlineLevel="0" collapsed="false">
      <c r="E45" s="44"/>
      <c r="G45" s="44"/>
      <c r="K45" s="44"/>
      <c r="N45" s="45" t="str">
        <f aca="false">'Ancestor Data'!K79</f>
        <v/>
      </c>
    </row>
    <row r="46" customFormat="false" ht="13.5" hidden="false" customHeight="true" outlineLevel="0" collapsed="false">
      <c r="E46" s="44"/>
      <c r="G46" s="44"/>
      <c r="J46" s="43" t="str">
        <f aca="false">'Ancestor Data'!M24</f>
        <v>— #18 · 2x great-grandfather —</v>
      </c>
      <c r="K46" s="46"/>
      <c r="N46" s="45" t="str">
        <f aca="false">'Ancestor Data'!L79</f>
        <v/>
      </c>
    </row>
    <row r="47" customFormat="false" ht="13.5" hidden="false" customHeight="true" outlineLevel="0" collapsed="false">
      <c r="E47" s="44"/>
      <c r="G47" s="44"/>
      <c r="I47" s="44"/>
      <c r="J47" s="45" t="str">
        <f aca="false">'Ancestor Data'!K24</f>
        <v/>
      </c>
      <c r="K47" s="44"/>
    </row>
    <row r="48" customFormat="false" ht="13.5" hidden="false" customHeight="true" outlineLevel="0" collapsed="false">
      <c r="E48" s="44"/>
      <c r="G48" s="44"/>
      <c r="I48" s="44"/>
      <c r="J48" s="45" t="str">
        <f aca="false">'Ancestor Data'!L24</f>
        <v/>
      </c>
      <c r="K48" s="44"/>
      <c r="N48" s="43" t="str">
        <f aca="false">'Ancestor Data'!M80</f>
        <v>— #74 · 4x great-grandfather —</v>
      </c>
    </row>
    <row r="49" customFormat="false" ht="13.5" hidden="false" customHeight="true" outlineLevel="0" collapsed="false">
      <c r="E49" s="44"/>
      <c r="G49" s="44"/>
      <c r="I49" s="44"/>
      <c r="K49" s="44"/>
      <c r="M49" s="44"/>
      <c r="N49" s="45" t="str">
        <f aca="false">'Ancestor Data'!K80</f>
        <v/>
      </c>
    </row>
    <row r="50" customFormat="false" ht="13.5" hidden="false" customHeight="true" outlineLevel="0" collapsed="false">
      <c r="E50" s="44"/>
      <c r="G50" s="44"/>
      <c r="I50" s="44"/>
      <c r="K50" s="44"/>
      <c r="L50" s="43" t="str">
        <f aca="false">'Ancestor Data'!M43</f>
        <v>— #37 · 3x great-grandmother —</v>
      </c>
      <c r="M50" s="46"/>
      <c r="N50" s="45" t="str">
        <f aca="false">'Ancestor Data'!L80</f>
        <v/>
      </c>
    </row>
    <row r="51" customFormat="false" ht="13.5" hidden="false" customHeight="true" outlineLevel="0" collapsed="false">
      <c r="E51" s="44"/>
      <c r="G51" s="44"/>
      <c r="I51" s="44"/>
      <c r="L51" s="45" t="str">
        <f aca="false">'Ancestor Data'!K43</f>
        <v/>
      </c>
      <c r="M51" s="44"/>
    </row>
    <row r="52" customFormat="false" ht="13.5" hidden="false" customHeight="true" outlineLevel="0" collapsed="false">
      <c r="E52" s="44"/>
      <c r="G52" s="44"/>
      <c r="I52" s="44"/>
      <c r="L52" s="45" t="str">
        <f aca="false">'Ancestor Data'!L43</f>
        <v/>
      </c>
      <c r="M52" s="44"/>
      <c r="N52" s="43" t="str">
        <f aca="false">'Ancestor Data'!M81</f>
        <v>— #75 · 4x great-grandmother —</v>
      </c>
    </row>
    <row r="53" customFormat="false" ht="13.5" hidden="false" customHeight="true" outlineLevel="0" collapsed="false">
      <c r="E53" s="44"/>
      <c r="G53" s="44"/>
      <c r="I53" s="44"/>
      <c r="N53" s="45" t="str">
        <f aca="false">'Ancestor Data'!K81</f>
        <v/>
      </c>
    </row>
    <row r="54" customFormat="false" ht="13.5" hidden="false" customHeight="true" outlineLevel="0" collapsed="false">
      <c r="E54" s="44"/>
      <c r="G54" s="44"/>
      <c r="H54" s="43" t="str">
        <f aca="false">'Ancestor Data'!M15</f>
        <v>— #9 · Great-grandmother —</v>
      </c>
      <c r="I54" s="46"/>
      <c r="N54" s="45" t="str">
        <f aca="false">'Ancestor Data'!L81</f>
        <v/>
      </c>
    </row>
    <row r="55" customFormat="false" ht="13.5" hidden="false" customHeight="true" outlineLevel="0" collapsed="false">
      <c r="E55" s="44"/>
      <c r="H55" s="45" t="str">
        <f aca="false">'Ancestor Data'!K15</f>
        <v/>
      </c>
      <c r="I55" s="44"/>
    </row>
    <row r="56" customFormat="false" ht="13.5" hidden="false" customHeight="true" outlineLevel="0" collapsed="false">
      <c r="E56" s="44"/>
      <c r="H56" s="45" t="str">
        <f aca="false">'Ancestor Data'!L15</f>
        <v/>
      </c>
      <c r="I56" s="44"/>
      <c r="N56" s="43" t="str">
        <f aca="false">'Ancestor Data'!M82</f>
        <v>— #76 · 4x great-grandfather —</v>
      </c>
    </row>
    <row r="57" customFormat="false" ht="13.5" hidden="false" customHeight="true" outlineLevel="0" collapsed="false">
      <c r="E57" s="44"/>
      <c r="I57" s="44"/>
      <c r="M57" s="44"/>
      <c r="N57" s="45" t="str">
        <f aca="false">'Ancestor Data'!K82</f>
        <v/>
      </c>
    </row>
    <row r="58" customFormat="false" ht="13.5" hidden="false" customHeight="true" outlineLevel="0" collapsed="false">
      <c r="E58" s="44"/>
      <c r="I58" s="44"/>
      <c r="L58" s="43" t="str">
        <f aca="false">'Ancestor Data'!M44</f>
        <v>— #38 · 3x great-grandfather —</v>
      </c>
      <c r="M58" s="46"/>
      <c r="N58" s="45" t="str">
        <f aca="false">'Ancestor Data'!L82</f>
        <v/>
      </c>
    </row>
    <row r="59" customFormat="false" ht="13.5" hidden="false" customHeight="true" outlineLevel="0" collapsed="false">
      <c r="E59" s="44"/>
      <c r="I59" s="44"/>
      <c r="K59" s="44"/>
      <c r="L59" s="45" t="str">
        <f aca="false">'Ancestor Data'!K44</f>
        <v/>
      </c>
      <c r="M59" s="44"/>
    </row>
    <row r="60" customFormat="false" ht="13.5" hidden="false" customHeight="true" outlineLevel="0" collapsed="false">
      <c r="E60" s="44"/>
      <c r="I60" s="44"/>
      <c r="K60" s="44"/>
      <c r="L60" s="45" t="str">
        <f aca="false">'Ancestor Data'!L44</f>
        <v/>
      </c>
      <c r="M60" s="44"/>
      <c r="N60" s="43" t="str">
        <f aca="false">'Ancestor Data'!M83</f>
        <v>— #77 · 4x great-grandmother —</v>
      </c>
    </row>
    <row r="61" customFormat="false" ht="13.5" hidden="false" customHeight="true" outlineLevel="0" collapsed="false">
      <c r="E61" s="44"/>
      <c r="I61" s="44"/>
      <c r="K61" s="44"/>
      <c r="N61" s="45" t="str">
        <f aca="false">'Ancestor Data'!K83</f>
        <v/>
      </c>
    </row>
    <row r="62" customFormat="false" ht="13.5" hidden="false" customHeight="true" outlineLevel="0" collapsed="false">
      <c r="E62" s="44"/>
      <c r="I62" s="44"/>
      <c r="J62" s="43" t="str">
        <f aca="false">'Ancestor Data'!M25</f>
        <v>— #19 · 2x great-grandmother —</v>
      </c>
      <c r="K62" s="46"/>
      <c r="N62" s="45" t="str">
        <f aca="false">'Ancestor Data'!L83</f>
        <v/>
      </c>
    </row>
    <row r="63" customFormat="false" ht="13.5" hidden="false" customHeight="true" outlineLevel="0" collapsed="false">
      <c r="E63" s="44"/>
      <c r="J63" s="45" t="str">
        <f aca="false">'Ancestor Data'!K25</f>
        <v/>
      </c>
      <c r="K63" s="44"/>
    </row>
    <row r="64" customFormat="false" ht="13.5" hidden="false" customHeight="true" outlineLevel="0" collapsed="false">
      <c r="E64" s="44"/>
      <c r="J64" s="45" t="str">
        <f aca="false">'Ancestor Data'!L25</f>
        <v/>
      </c>
      <c r="K64" s="44"/>
      <c r="N64" s="43" t="str">
        <f aca="false">'Ancestor Data'!M84</f>
        <v>— #78 · 4x great-grandfather —</v>
      </c>
    </row>
    <row r="65" customFormat="false" ht="13.5" hidden="false" customHeight="true" outlineLevel="0" collapsed="false">
      <c r="E65" s="44"/>
      <c r="K65" s="44"/>
      <c r="M65" s="44"/>
      <c r="N65" s="45" t="str">
        <f aca="false">'Ancestor Data'!K84</f>
        <v/>
      </c>
    </row>
    <row r="66" customFormat="false" ht="13.5" hidden="false" customHeight="true" outlineLevel="0" collapsed="false">
      <c r="E66" s="44"/>
      <c r="K66" s="44"/>
      <c r="L66" s="43" t="str">
        <f aca="false">'Ancestor Data'!M45</f>
        <v>— #39 · 3x great-grandmother —</v>
      </c>
      <c r="M66" s="46"/>
      <c r="N66" s="45" t="str">
        <f aca="false">'Ancestor Data'!L84</f>
        <v/>
      </c>
    </row>
    <row r="67" customFormat="false" ht="13.5" hidden="false" customHeight="true" outlineLevel="0" collapsed="false">
      <c r="E67" s="44"/>
      <c r="L67" s="45" t="str">
        <f aca="false">'Ancestor Data'!K45</f>
        <v/>
      </c>
      <c r="M67" s="44"/>
    </row>
    <row r="68" customFormat="false" ht="13.5" hidden="false" customHeight="true" outlineLevel="0" collapsed="false">
      <c r="E68" s="44"/>
      <c r="L68" s="45" t="str">
        <f aca="false">'Ancestor Data'!L45</f>
        <v/>
      </c>
      <c r="M68" s="44"/>
      <c r="N68" s="43" t="str">
        <f aca="false">'Ancestor Data'!M85</f>
        <v>— #79 · 4x great-grandmother —</v>
      </c>
    </row>
    <row r="69" customFormat="false" ht="13.5" hidden="false" customHeight="true" outlineLevel="0" collapsed="false">
      <c r="E69" s="44"/>
      <c r="N69" s="45" t="str">
        <f aca="false">'Ancestor Data'!K85</f>
        <v/>
      </c>
    </row>
    <row r="70" customFormat="false" ht="13.5" hidden="false" customHeight="true" outlineLevel="0" collapsed="false">
      <c r="D70" s="43" t="str">
        <f aca="false">'Ancestor Data'!M8</f>
        <v>— #2 · Father —</v>
      </c>
      <c r="E70" s="46"/>
      <c r="N70" s="45" t="str">
        <f aca="false">'Ancestor Data'!L85</f>
        <v/>
      </c>
    </row>
    <row r="71" customFormat="false" ht="13.5" hidden="false" customHeight="true" outlineLevel="0" collapsed="false">
      <c r="C71" s="44"/>
      <c r="D71" s="45" t="str">
        <f aca="false">'Ancestor Data'!K8</f>
        <v/>
      </c>
      <c r="E71" s="44"/>
    </row>
    <row r="72" customFormat="false" ht="13.5" hidden="false" customHeight="true" outlineLevel="0" collapsed="false">
      <c r="C72" s="44"/>
      <c r="D72" s="45" t="str">
        <f aca="false">'Ancestor Data'!L8</f>
        <v/>
      </c>
      <c r="E72" s="44"/>
      <c r="N72" s="43" t="str">
        <f aca="false">'Ancestor Data'!M86</f>
        <v>— #80 · 4x great-grandfather —</v>
      </c>
    </row>
    <row r="73" customFormat="false" ht="13.5" hidden="false" customHeight="true" outlineLevel="0" collapsed="false">
      <c r="C73" s="44"/>
      <c r="E73" s="44"/>
      <c r="M73" s="44"/>
      <c r="N73" s="45" t="str">
        <f aca="false">'Ancestor Data'!K86</f>
        <v/>
      </c>
    </row>
    <row r="74" customFormat="false" ht="13.5" hidden="false" customHeight="true" outlineLevel="0" collapsed="false">
      <c r="C74" s="44"/>
      <c r="E74" s="44"/>
      <c r="L74" s="43" t="str">
        <f aca="false">'Ancestor Data'!M46</f>
        <v>— #40 · 3x great-grandfather —</v>
      </c>
      <c r="M74" s="46"/>
      <c r="N74" s="45" t="str">
        <f aca="false">'Ancestor Data'!L86</f>
        <v/>
      </c>
    </row>
    <row r="75" customFormat="false" ht="13.5" hidden="false" customHeight="true" outlineLevel="0" collapsed="false">
      <c r="C75" s="44"/>
      <c r="E75" s="44"/>
      <c r="K75" s="44"/>
      <c r="L75" s="45" t="str">
        <f aca="false">'Ancestor Data'!K46</f>
        <v/>
      </c>
      <c r="M75" s="44"/>
    </row>
    <row r="76" customFormat="false" ht="13.5" hidden="false" customHeight="true" outlineLevel="0" collapsed="false">
      <c r="C76" s="44"/>
      <c r="E76" s="44"/>
      <c r="K76" s="44"/>
      <c r="L76" s="45" t="str">
        <f aca="false">'Ancestor Data'!L46</f>
        <v/>
      </c>
      <c r="M76" s="44"/>
      <c r="N76" s="43" t="str">
        <f aca="false">'Ancestor Data'!M87</f>
        <v>— #81 · 4x great-grandmother —</v>
      </c>
    </row>
    <row r="77" customFormat="false" ht="13.5" hidden="false" customHeight="true" outlineLevel="0" collapsed="false">
      <c r="C77" s="44"/>
      <c r="E77" s="44"/>
      <c r="K77" s="44"/>
      <c r="N77" s="45" t="str">
        <f aca="false">'Ancestor Data'!K87</f>
        <v/>
      </c>
    </row>
    <row r="78" customFormat="false" ht="13.5" hidden="false" customHeight="true" outlineLevel="0" collapsed="false">
      <c r="C78" s="44"/>
      <c r="E78" s="44"/>
      <c r="J78" s="43" t="str">
        <f aca="false">'Ancestor Data'!M26</f>
        <v>— #20 · 2x great-grandfather —</v>
      </c>
      <c r="K78" s="46"/>
      <c r="N78" s="45" t="str">
        <f aca="false">'Ancestor Data'!L87</f>
        <v/>
      </c>
    </row>
    <row r="79" customFormat="false" ht="13.5" hidden="false" customHeight="true" outlineLevel="0" collapsed="false">
      <c r="C79" s="44"/>
      <c r="E79" s="44"/>
      <c r="I79" s="44"/>
      <c r="J79" s="45" t="str">
        <f aca="false">'Ancestor Data'!K26</f>
        <v/>
      </c>
      <c r="K79" s="44"/>
    </row>
    <row r="80" customFormat="false" ht="13.5" hidden="false" customHeight="true" outlineLevel="0" collapsed="false">
      <c r="C80" s="44"/>
      <c r="E80" s="44"/>
      <c r="I80" s="44"/>
      <c r="J80" s="45" t="str">
        <f aca="false">'Ancestor Data'!L26</f>
        <v/>
      </c>
      <c r="K80" s="44"/>
      <c r="N80" s="43" t="str">
        <f aca="false">'Ancestor Data'!M88</f>
        <v>— #82 · 4x great-grandfather —</v>
      </c>
    </row>
    <row r="81" customFormat="false" ht="13.5" hidden="false" customHeight="true" outlineLevel="0" collapsed="false">
      <c r="C81" s="44"/>
      <c r="E81" s="44"/>
      <c r="I81" s="44"/>
      <c r="K81" s="44"/>
      <c r="M81" s="44"/>
      <c r="N81" s="45" t="str">
        <f aca="false">'Ancestor Data'!K88</f>
        <v/>
      </c>
    </row>
    <row r="82" customFormat="false" ht="13.5" hidden="false" customHeight="true" outlineLevel="0" collapsed="false">
      <c r="C82" s="44"/>
      <c r="E82" s="44"/>
      <c r="I82" s="44"/>
      <c r="K82" s="44"/>
      <c r="L82" s="43" t="str">
        <f aca="false">'Ancestor Data'!M47</f>
        <v>— #41 · 3x great-grandmother —</v>
      </c>
      <c r="M82" s="46"/>
      <c r="N82" s="45" t="str">
        <f aca="false">'Ancestor Data'!L88</f>
        <v/>
      </c>
    </row>
    <row r="83" customFormat="false" ht="13.5" hidden="false" customHeight="true" outlineLevel="0" collapsed="false">
      <c r="C83" s="44"/>
      <c r="E83" s="44"/>
      <c r="I83" s="44"/>
      <c r="L83" s="45" t="str">
        <f aca="false">'Ancestor Data'!K47</f>
        <v/>
      </c>
      <c r="M83" s="44"/>
    </row>
    <row r="84" customFormat="false" ht="13.5" hidden="false" customHeight="true" outlineLevel="0" collapsed="false">
      <c r="C84" s="44"/>
      <c r="E84" s="44"/>
      <c r="I84" s="44"/>
      <c r="L84" s="45" t="str">
        <f aca="false">'Ancestor Data'!L47</f>
        <v/>
      </c>
      <c r="M84" s="44"/>
      <c r="N84" s="43" t="str">
        <f aca="false">'Ancestor Data'!M89</f>
        <v>— #83 · 4x great-grandmother —</v>
      </c>
    </row>
    <row r="85" customFormat="false" ht="13.5" hidden="false" customHeight="true" outlineLevel="0" collapsed="false">
      <c r="C85" s="44"/>
      <c r="E85" s="44"/>
      <c r="I85" s="44"/>
      <c r="N85" s="45" t="str">
        <f aca="false">'Ancestor Data'!K89</f>
        <v/>
      </c>
    </row>
    <row r="86" customFormat="false" ht="13.5" hidden="false" customHeight="true" outlineLevel="0" collapsed="false">
      <c r="C86" s="44"/>
      <c r="E86" s="44"/>
      <c r="H86" s="43" t="str">
        <f aca="false">'Ancestor Data'!M16</f>
        <v>— #10 · Great-grandfather —</v>
      </c>
      <c r="I86" s="46"/>
      <c r="N86" s="45" t="str">
        <f aca="false">'Ancestor Data'!L89</f>
        <v/>
      </c>
    </row>
    <row r="87" customFormat="false" ht="13.5" hidden="false" customHeight="true" outlineLevel="0" collapsed="false">
      <c r="C87" s="44"/>
      <c r="E87" s="44"/>
      <c r="G87" s="44"/>
      <c r="H87" s="45" t="str">
        <f aca="false">'Ancestor Data'!K16</f>
        <v/>
      </c>
      <c r="I87" s="44"/>
    </row>
    <row r="88" customFormat="false" ht="13.5" hidden="false" customHeight="true" outlineLevel="0" collapsed="false">
      <c r="C88" s="44"/>
      <c r="E88" s="44"/>
      <c r="G88" s="44"/>
      <c r="H88" s="45" t="str">
        <f aca="false">'Ancestor Data'!L16</f>
        <v/>
      </c>
      <c r="I88" s="44"/>
      <c r="N88" s="43" t="str">
        <f aca="false">'Ancestor Data'!M90</f>
        <v>— #84 · 4x great-grandfather —</v>
      </c>
    </row>
    <row r="89" customFormat="false" ht="13.5" hidden="false" customHeight="true" outlineLevel="0" collapsed="false">
      <c r="C89" s="44"/>
      <c r="E89" s="44"/>
      <c r="G89" s="44"/>
      <c r="I89" s="44"/>
      <c r="M89" s="44"/>
      <c r="N89" s="45" t="str">
        <f aca="false">'Ancestor Data'!K90</f>
        <v/>
      </c>
    </row>
    <row r="90" customFormat="false" ht="13.5" hidden="false" customHeight="true" outlineLevel="0" collapsed="false">
      <c r="C90" s="44"/>
      <c r="E90" s="44"/>
      <c r="G90" s="44"/>
      <c r="I90" s="44"/>
      <c r="L90" s="43" t="str">
        <f aca="false">'Ancestor Data'!M48</f>
        <v>— #42 · 3x great-grandfather —</v>
      </c>
      <c r="M90" s="46"/>
      <c r="N90" s="45" t="str">
        <f aca="false">'Ancestor Data'!L90</f>
        <v/>
      </c>
    </row>
    <row r="91" customFormat="false" ht="13.5" hidden="false" customHeight="true" outlineLevel="0" collapsed="false">
      <c r="C91" s="44"/>
      <c r="E91" s="44"/>
      <c r="G91" s="44"/>
      <c r="I91" s="44"/>
      <c r="K91" s="44"/>
      <c r="L91" s="45" t="str">
        <f aca="false">'Ancestor Data'!K48</f>
        <v/>
      </c>
      <c r="M91" s="44"/>
    </row>
    <row r="92" customFormat="false" ht="13.5" hidden="false" customHeight="true" outlineLevel="0" collapsed="false">
      <c r="C92" s="44"/>
      <c r="E92" s="44"/>
      <c r="G92" s="44"/>
      <c r="I92" s="44"/>
      <c r="K92" s="44"/>
      <c r="L92" s="45" t="str">
        <f aca="false">'Ancestor Data'!L48</f>
        <v/>
      </c>
      <c r="M92" s="44"/>
      <c r="N92" s="43" t="str">
        <f aca="false">'Ancestor Data'!M91</f>
        <v>— #85 · 4x great-grandmother —</v>
      </c>
    </row>
    <row r="93" customFormat="false" ht="13.5" hidden="false" customHeight="true" outlineLevel="0" collapsed="false">
      <c r="C93" s="44"/>
      <c r="E93" s="44"/>
      <c r="G93" s="44"/>
      <c r="I93" s="44"/>
      <c r="K93" s="44"/>
      <c r="N93" s="45" t="str">
        <f aca="false">'Ancestor Data'!K91</f>
        <v/>
      </c>
    </row>
    <row r="94" customFormat="false" ht="13.5" hidden="false" customHeight="true" outlineLevel="0" collapsed="false">
      <c r="C94" s="44"/>
      <c r="E94" s="44"/>
      <c r="G94" s="44"/>
      <c r="I94" s="44"/>
      <c r="J94" s="43" t="str">
        <f aca="false">'Ancestor Data'!M27</f>
        <v>— #21 · 2x great-grandmother —</v>
      </c>
      <c r="K94" s="46"/>
      <c r="N94" s="45" t="str">
        <f aca="false">'Ancestor Data'!L91</f>
        <v/>
      </c>
    </row>
    <row r="95" customFormat="false" ht="13.5" hidden="false" customHeight="true" outlineLevel="0" collapsed="false">
      <c r="C95" s="44"/>
      <c r="E95" s="44"/>
      <c r="G95" s="44"/>
      <c r="J95" s="45" t="str">
        <f aca="false">'Ancestor Data'!K27</f>
        <v/>
      </c>
      <c r="K95" s="44"/>
    </row>
    <row r="96" customFormat="false" ht="13.5" hidden="false" customHeight="true" outlineLevel="0" collapsed="false">
      <c r="C96" s="44"/>
      <c r="E96" s="44"/>
      <c r="G96" s="44"/>
      <c r="J96" s="45" t="str">
        <f aca="false">'Ancestor Data'!L27</f>
        <v/>
      </c>
      <c r="K96" s="44"/>
      <c r="N96" s="43" t="str">
        <f aca="false">'Ancestor Data'!M92</f>
        <v>— #86 · 4x great-grandfather —</v>
      </c>
    </row>
    <row r="97" customFormat="false" ht="13.5" hidden="false" customHeight="true" outlineLevel="0" collapsed="false">
      <c r="C97" s="44"/>
      <c r="E97" s="44"/>
      <c r="G97" s="44"/>
      <c r="K97" s="44"/>
      <c r="M97" s="44"/>
      <c r="N97" s="45" t="str">
        <f aca="false">'Ancestor Data'!K92</f>
        <v/>
      </c>
    </row>
    <row r="98" customFormat="false" ht="13.5" hidden="false" customHeight="true" outlineLevel="0" collapsed="false">
      <c r="C98" s="44"/>
      <c r="E98" s="44"/>
      <c r="G98" s="44"/>
      <c r="K98" s="44"/>
      <c r="L98" s="43" t="str">
        <f aca="false">'Ancestor Data'!M49</f>
        <v>— #43 · 3x great-grandmother —</v>
      </c>
      <c r="M98" s="46"/>
      <c r="N98" s="45" t="str">
        <f aca="false">'Ancestor Data'!L92</f>
        <v/>
      </c>
    </row>
    <row r="99" customFormat="false" ht="13.5" hidden="false" customHeight="true" outlineLevel="0" collapsed="false">
      <c r="C99" s="44"/>
      <c r="E99" s="44"/>
      <c r="G99" s="44"/>
      <c r="L99" s="45" t="str">
        <f aca="false">'Ancestor Data'!K49</f>
        <v/>
      </c>
      <c r="M99" s="44"/>
    </row>
    <row r="100" customFormat="false" ht="13.5" hidden="false" customHeight="true" outlineLevel="0" collapsed="false">
      <c r="C100" s="44"/>
      <c r="E100" s="44"/>
      <c r="G100" s="44"/>
      <c r="L100" s="45" t="str">
        <f aca="false">'Ancestor Data'!L49</f>
        <v/>
      </c>
      <c r="M100" s="44"/>
      <c r="N100" s="43" t="str">
        <f aca="false">'Ancestor Data'!M93</f>
        <v>— #87 · 4x great-grandmother —</v>
      </c>
    </row>
    <row r="101" customFormat="false" ht="13.5" hidden="false" customHeight="true" outlineLevel="0" collapsed="false">
      <c r="C101" s="44"/>
      <c r="E101" s="44"/>
      <c r="G101" s="44"/>
      <c r="N101" s="45" t="str">
        <f aca="false">'Ancestor Data'!K93</f>
        <v/>
      </c>
    </row>
    <row r="102" customFormat="false" ht="13.5" hidden="false" customHeight="true" outlineLevel="0" collapsed="false">
      <c r="C102" s="44"/>
      <c r="E102" s="44"/>
      <c r="F102" s="43" t="str">
        <f aca="false">'Ancestor Data'!M11</f>
        <v>— #5 · Grandmother —</v>
      </c>
      <c r="G102" s="46"/>
      <c r="N102" s="45" t="str">
        <f aca="false">'Ancestor Data'!L93</f>
        <v/>
      </c>
    </row>
    <row r="103" customFormat="false" ht="13.5" hidden="false" customHeight="true" outlineLevel="0" collapsed="false">
      <c r="C103" s="44"/>
      <c r="F103" s="45" t="str">
        <f aca="false">'Ancestor Data'!K11</f>
        <v/>
      </c>
      <c r="G103" s="44"/>
    </row>
    <row r="104" customFormat="false" ht="13.5" hidden="false" customHeight="true" outlineLevel="0" collapsed="false">
      <c r="C104" s="44"/>
      <c r="F104" s="45" t="str">
        <f aca="false">'Ancestor Data'!L11</f>
        <v/>
      </c>
      <c r="G104" s="44"/>
      <c r="N104" s="43" t="str">
        <f aca="false">'Ancestor Data'!M94</f>
        <v>— #88 · 4x great-grandfather —</v>
      </c>
    </row>
    <row r="105" customFormat="false" ht="13.5" hidden="false" customHeight="true" outlineLevel="0" collapsed="false">
      <c r="C105" s="44"/>
      <c r="G105" s="44"/>
      <c r="M105" s="44"/>
      <c r="N105" s="45" t="str">
        <f aca="false">'Ancestor Data'!K94</f>
        <v/>
      </c>
    </row>
    <row r="106" customFormat="false" ht="13.5" hidden="false" customHeight="true" outlineLevel="0" collapsed="false">
      <c r="C106" s="44"/>
      <c r="G106" s="44"/>
      <c r="L106" s="43" t="str">
        <f aca="false">'Ancestor Data'!M50</f>
        <v>— #44 · 3x great-grandfather —</v>
      </c>
      <c r="M106" s="46"/>
      <c r="N106" s="45" t="str">
        <f aca="false">'Ancestor Data'!L94</f>
        <v/>
      </c>
    </row>
    <row r="107" customFormat="false" ht="13.5" hidden="false" customHeight="true" outlineLevel="0" collapsed="false">
      <c r="C107" s="44"/>
      <c r="G107" s="44"/>
      <c r="K107" s="44"/>
      <c r="L107" s="45" t="str">
        <f aca="false">'Ancestor Data'!K50</f>
        <v/>
      </c>
      <c r="M107" s="44"/>
    </row>
    <row r="108" customFormat="false" ht="13.5" hidden="false" customHeight="true" outlineLevel="0" collapsed="false">
      <c r="C108" s="44"/>
      <c r="G108" s="44"/>
      <c r="K108" s="44"/>
      <c r="L108" s="45" t="str">
        <f aca="false">'Ancestor Data'!L50</f>
        <v/>
      </c>
      <c r="M108" s="44"/>
      <c r="N108" s="43" t="str">
        <f aca="false">'Ancestor Data'!M95</f>
        <v>— #89 · 4x great-grandmother —</v>
      </c>
    </row>
    <row r="109" customFormat="false" ht="13.5" hidden="false" customHeight="true" outlineLevel="0" collapsed="false">
      <c r="C109" s="44"/>
      <c r="G109" s="44"/>
      <c r="K109" s="44"/>
      <c r="N109" s="45" t="str">
        <f aca="false">'Ancestor Data'!K95</f>
        <v/>
      </c>
    </row>
    <row r="110" customFormat="false" ht="13.5" hidden="false" customHeight="true" outlineLevel="0" collapsed="false">
      <c r="C110" s="44"/>
      <c r="G110" s="44"/>
      <c r="J110" s="43" t="str">
        <f aca="false">'Ancestor Data'!M28</f>
        <v>— #22 · 2x great-grandfather —</v>
      </c>
      <c r="K110" s="46"/>
      <c r="N110" s="45" t="str">
        <f aca="false">'Ancestor Data'!L95</f>
        <v/>
      </c>
    </row>
    <row r="111" customFormat="false" ht="13.5" hidden="false" customHeight="true" outlineLevel="0" collapsed="false">
      <c r="C111" s="44"/>
      <c r="G111" s="44"/>
      <c r="I111" s="44"/>
      <c r="J111" s="45" t="str">
        <f aca="false">'Ancestor Data'!K28</f>
        <v/>
      </c>
      <c r="K111" s="44"/>
    </row>
    <row r="112" customFormat="false" ht="13.5" hidden="false" customHeight="true" outlineLevel="0" collapsed="false">
      <c r="C112" s="44"/>
      <c r="G112" s="44"/>
      <c r="I112" s="44"/>
      <c r="J112" s="45" t="str">
        <f aca="false">'Ancestor Data'!L28</f>
        <v/>
      </c>
      <c r="K112" s="44"/>
      <c r="N112" s="43" t="str">
        <f aca="false">'Ancestor Data'!M96</f>
        <v>— #90 · 4x great-grandfather —</v>
      </c>
    </row>
    <row r="113" customFormat="false" ht="13.5" hidden="false" customHeight="true" outlineLevel="0" collapsed="false">
      <c r="C113" s="44"/>
      <c r="G113" s="44"/>
      <c r="I113" s="44"/>
      <c r="K113" s="44"/>
      <c r="M113" s="44"/>
      <c r="N113" s="45" t="str">
        <f aca="false">'Ancestor Data'!K96</f>
        <v/>
      </c>
    </row>
    <row r="114" customFormat="false" ht="13.5" hidden="false" customHeight="true" outlineLevel="0" collapsed="false">
      <c r="C114" s="44"/>
      <c r="G114" s="44"/>
      <c r="I114" s="44"/>
      <c r="K114" s="44"/>
      <c r="L114" s="43" t="str">
        <f aca="false">'Ancestor Data'!M51</f>
        <v>— #45 · 3x great-grandmother —</v>
      </c>
      <c r="M114" s="46"/>
      <c r="N114" s="45" t="str">
        <f aca="false">'Ancestor Data'!L96</f>
        <v/>
      </c>
    </row>
    <row r="115" customFormat="false" ht="13.5" hidden="false" customHeight="true" outlineLevel="0" collapsed="false">
      <c r="C115" s="44"/>
      <c r="G115" s="44"/>
      <c r="I115" s="44"/>
      <c r="L115" s="45" t="str">
        <f aca="false">'Ancestor Data'!K51</f>
        <v/>
      </c>
      <c r="M115" s="44"/>
    </row>
    <row r="116" customFormat="false" ht="13.5" hidden="false" customHeight="true" outlineLevel="0" collapsed="false">
      <c r="C116" s="44"/>
      <c r="G116" s="44"/>
      <c r="I116" s="44"/>
      <c r="L116" s="45" t="str">
        <f aca="false">'Ancestor Data'!L51</f>
        <v/>
      </c>
      <c r="M116" s="44"/>
      <c r="N116" s="43" t="str">
        <f aca="false">'Ancestor Data'!M97</f>
        <v>— #91 · 4x great-grandmother —</v>
      </c>
    </row>
    <row r="117" customFormat="false" ht="13.5" hidden="false" customHeight="true" outlineLevel="0" collapsed="false">
      <c r="C117" s="44"/>
      <c r="G117" s="44"/>
      <c r="I117" s="44"/>
      <c r="N117" s="45" t="str">
        <f aca="false">'Ancestor Data'!K97</f>
        <v/>
      </c>
    </row>
    <row r="118" customFormat="false" ht="13.5" hidden="false" customHeight="true" outlineLevel="0" collapsed="false">
      <c r="C118" s="44"/>
      <c r="G118" s="44"/>
      <c r="H118" s="43" t="str">
        <f aca="false">'Ancestor Data'!M17</f>
        <v>— #11 · Great-grandmother —</v>
      </c>
      <c r="I118" s="46"/>
      <c r="N118" s="45" t="str">
        <f aca="false">'Ancestor Data'!L97</f>
        <v/>
      </c>
    </row>
    <row r="119" customFormat="false" ht="13.5" hidden="false" customHeight="true" outlineLevel="0" collapsed="false">
      <c r="C119" s="44"/>
      <c r="H119" s="45" t="str">
        <f aca="false">'Ancestor Data'!K17</f>
        <v/>
      </c>
      <c r="I119" s="44"/>
    </row>
    <row r="120" customFormat="false" ht="13.5" hidden="false" customHeight="true" outlineLevel="0" collapsed="false">
      <c r="C120" s="44"/>
      <c r="H120" s="45" t="str">
        <f aca="false">'Ancestor Data'!L17</f>
        <v/>
      </c>
      <c r="I120" s="44"/>
      <c r="N120" s="43" t="str">
        <f aca="false">'Ancestor Data'!M98</f>
        <v>— #92 · 4x great-grandfather —</v>
      </c>
    </row>
    <row r="121" customFormat="false" ht="13.5" hidden="false" customHeight="true" outlineLevel="0" collapsed="false">
      <c r="C121" s="44"/>
      <c r="I121" s="44"/>
      <c r="M121" s="44"/>
      <c r="N121" s="45" t="str">
        <f aca="false">'Ancestor Data'!K98</f>
        <v/>
      </c>
    </row>
    <row r="122" customFormat="false" ht="13.5" hidden="false" customHeight="true" outlineLevel="0" collapsed="false">
      <c r="C122" s="44"/>
      <c r="I122" s="44"/>
      <c r="L122" s="43" t="str">
        <f aca="false">'Ancestor Data'!M52</f>
        <v>— #46 · 3x great-grandfather —</v>
      </c>
      <c r="M122" s="46"/>
      <c r="N122" s="45" t="str">
        <f aca="false">'Ancestor Data'!L98</f>
        <v/>
      </c>
    </row>
    <row r="123" customFormat="false" ht="13.5" hidden="false" customHeight="true" outlineLevel="0" collapsed="false">
      <c r="C123" s="44"/>
      <c r="I123" s="44"/>
      <c r="K123" s="44"/>
      <c r="L123" s="45" t="str">
        <f aca="false">'Ancestor Data'!K52</f>
        <v/>
      </c>
      <c r="M123" s="44"/>
    </row>
    <row r="124" customFormat="false" ht="13.5" hidden="false" customHeight="true" outlineLevel="0" collapsed="false">
      <c r="C124" s="44"/>
      <c r="I124" s="44"/>
      <c r="K124" s="44"/>
      <c r="L124" s="45" t="str">
        <f aca="false">'Ancestor Data'!L52</f>
        <v/>
      </c>
      <c r="M124" s="44"/>
      <c r="N124" s="43" t="str">
        <f aca="false">'Ancestor Data'!M99</f>
        <v>— #93 · 4x great-grandmother —</v>
      </c>
    </row>
    <row r="125" customFormat="false" ht="13.5" hidden="false" customHeight="true" outlineLevel="0" collapsed="false">
      <c r="C125" s="44"/>
      <c r="I125" s="44"/>
      <c r="K125" s="44"/>
      <c r="N125" s="45" t="str">
        <f aca="false">'Ancestor Data'!K99</f>
        <v/>
      </c>
    </row>
    <row r="126" customFormat="false" ht="13.5" hidden="false" customHeight="true" outlineLevel="0" collapsed="false">
      <c r="C126" s="44"/>
      <c r="I126" s="44"/>
      <c r="J126" s="43" t="str">
        <f aca="false">'Ancestor Data'!M29</f>
        <v>— #23 · 2x great-grandmother —</v>
      </c>
      <c r="K126" s="46"/>
      <c r="N126" s="45" t="str">
        <f aca="false">'Ancestor Data'!L99</f>
        <v/>
      </c>
    </row>
    <row r="127" customFormat="false" ht="13.5" hidden="false" customHeight="true" outlineLevel="0" collapsed="false">
      <c r="C127" s="44"/>
      <c r="J127" s="45" t="str">
        <f aca="false">'Ancestor Data'!K29</f>
        <v/>
      </c>
      <c r="K127" s="44"/>
    </row>
    <row r="128" customFormat="false" ht="13.5" hidden="false" customHeight="true" outlineLevel="0" collapsed="false">
      <c r="C128" s="44"/>
      <c r="J128" s="45" t="str">
        <f aca="false">'Ancestor Data'!L29</f>
        <v/>
      </c>
      <c r="K128" s="44"/>
      <c r="N128" s="43" t="str">
        <f aca="false">'Ancestor Data'!M100</f>
        <v>— #94 · 4x great-grandfather —</v>
      </c>
    </row>
    <row r="129" customFormat="false" ht="13.5" hidden="false" customHeight="true" outlineLevel="0" collapsed="false">
      <c r="C129" s="44"/>
      <c r="K129" s="44"/>
      <c r="M129" s="44"/>
      <c r="N129" s="45" t="str">
        <f aca="false">'Ancestor Data'!K100</f>
        <v/>
      </c>
    </row>
    <row r="130" customFormat="false" ht="13.5" hidden="false" customHeight="true" outlineLevel="0" collapsed="false">
      <c r="C130" s="44"/>
      <c r="K130" s="44"/>
      <c r="L130" s="43" t="str">
        <f aca="false">'Ancestor Data'!M53</f>
        <v>— #47 · 3x great-grandmother —</v>
      </c>
      <c r="M130" s="46"/>
      <c r="N130" s="45" t="str">
        <f aca="false">'Ancestor Data'!L100</f>
        <v/>
      </c>
    </row>
    <row r="131" customFormat="false" ht="13.5" hidden="false" customHeight="true" outlineLevel="0" collapsed="false">
      <c r="C131" s="44"/>
      <c r="L131" s="45" t="str">
        <f aca="false">'Ancestor Data'!K53</f>
        <v/>
      </c>
      <c r="M131" s="44"/>
    </row>
    <row r="132" customFormat="false" ht="13.5" hidden="false" customHeight="true" outlineLevel="0" collapsed="false">
      <c r="C132" s="44"/>
      <c r="L132" s="45" t="str">
        <f aca="false">'Ancestor Data'!L53</f>
        <v/>
      </c>
      <c r="M132" s="44"/>
      <c r="N132" s="43" t="str">
        <f aca="false">'Ancestor Data'!M101</f>
        <v>— #95 · 4x great-grandmother —</v>
      </c>
    </row>
    <row r="133" customFormat="false" ht="13.5" hidden="false" customHeight="true" outlineLevel="0" collapsed="false">
      <c r="C133" s="44"/>
      <c r="N133" s="45" t="str">
        <f aca="false">'Ancestor Data'!K101</f>
        <v/>
      </c>
    </row>
    <row r="134" customFormat="false" ht="13.5" hidden="false" customHeight="true" outlineLevel="0" collapsed="false">
      <c r="B134" s="47" t="str">
        <f aca="false">'Ancestor Data'!M7</f>
        <v>— #1 · Starting person —</v>
      </c>
      <c r="C134" s="46"/>
      <c r="N134" s="45" t="str">
        <f aca="false">'Ancestor Data'!L101</f>
        <v/>
      </c>
    </row>
    <row r="135" customFormat="false" ht="13.5" hidden="false" customHeight="true" outlineLevel="0" collapsed="false">
      <c r="B135" s="45" t="str">
        <f aca="false">'Ancestor Data'!K7</f>
        <v/>
      </c>
      <c r="C135" s="44"/>
    </row>
    <row r="136" customFormat="false" ht="13.5" hidden="false" customHeight="true" outlineLevel="0" collapsed="false">
      <c r="B136" s="45" t="str">
        <f aca="false">'Ancestor Data'!L7</f>
        <v/>
      </c>
      <c r="C136" s="44"/>
      <c r="N136" s="43" t="str">
        <f aca="false">'Ancestor Data'!M102</f>
        <v>— #96 · 4x great-grandfather —</v>
      </c>
    </row>
    <row r="137" customFormat="false" ht="13.5" hidden="false" customHeight="true" outlineLevel="0" collapsed="false">
      <c r="C137" s="44"/>
      <c r="M137" s="44"/>
      <c r="N137" s="45" t="str">
        <f aca="false">'Ancestor Data'!K102</f>
        <v/>
      </c>
    </row>
    <row r="138" customFormat="false" ht="13.5" hidden="false" customHeight="true" outlineLevel="0" collapsed="false">
      <c r="C138" s="44"/>
      <c r="L138" s="43" t="str">
        <f aca="false">'Ancestor Data'!M54</f>
        <v>— #48 · 3x great-grandfather —</v>
      </c>
      <c r="M138" s="46"/>
      <c r="N138" s="45" t="str">
        <f aca="false">'Ancestor Data'!L102</f>
        <v/>
      </c>
    </row>
    <row r="139" customFormat="false" ht="13.5" hidden="false" customHeight="true" outlineLevel="0" collapsed="false">
      <c r="C139" s="44"/>
      <c r="K139" s="44"/>
      <c r="L139" s="45" t="str">
        <f aca="false">'Ancestor Data'!K54</f>
        <v/>
      </c>
      <c r="M139" s="44"/>
    </row>
    <row r="140" customFormat="false" ht="13.5" hidden="false" customHeight="true" outlineLevel="0" collapsed="false">
      <c r="C140" s="44"/>
      <c r="K140" s="44"/>
      <c r="L140" s="45" t="str">
        <f aca="false">'Ancestor Data'!L54</f>
        <v/>
      </c>
      <c r="M140" s="44"/>
      <c r="N140" s="43" t="str">
        <f aca="false">'Ancestor Data'!M103</f>
        <v>— #97 · 4x great-grandmother —</v>
      </c>
    </row>
    <row r="141" customFormat="false" ht="13.5" hidden="false" customHeight="true" outlineLevel="0" collapsed="false">
      <c r="C141" s="44"/>
      <c r="K141" s="44"/>
      <c r="N141" s="45" t="str">
        <f aca="false">'Ancestor Data'!K103</f>
        <v/>
      </c>
    </row>
    <row r="142" customFormat="false" ht="13.5" hidden="false" customHeight="true" outlineLevel="0" collapsed="false">
      <c r="C142" s="44"/>
      <c r="J142" s="43" t="str">
        <f aca="false">'Ancestor Data'!M30</f>
        <v>— #24 · 2x great-grandfather —</v>
      </c>
      <c r="K142" s="46"/>
      <c r="N142" s="45" t="str">
        <f aca="false">'Ancestor Data'!L103</f>
        <v/>
      </c>
    </row>
    <row r="143" customFormat="false" ht="13.5" hidden="false" customHeight="true" outlineLevel="0" collapsed="false">
      <c r="C143" s="44"/>
      <c r="I143" s="44"/>
      <c r="J143" s="45" t="str">
        <f aca="false">'Ancestor Data'!K30</f>
        <v/>
      </c>
      <c r="K143" s="44"/>
    </row>
    <row r="144" customFormat="false" ht="13.5" hidden="false" customHeight="true" outlineLevel="0" collapsed="false">
      <c r="C144" s="44"/>
      <c r="I144" s="44"/>
      <c r="J144" s="45" t="str">
        <f aca="false">'Ancestor Data'!L30</f>
        <v/>
      </c>
      <c r="K144" s="44"/>
      <c r="N144" s="43" t="str">
        <f aca="false">'Ancestor Data'!M104</f>
        <v>— #98 · 4x great-grandfather —</v>
      </c>
    </row>
    <row r="145" customFormat="false" ht="13.5" hidden="false" customHeight="true" outlineLevel="0" collapsed="false">
      <c r="C145" s="44"/>
      <c r="I145" s="44"/>
      <c r="K145" s="44"/>
      <c r="M145" s="44"/>
      <c r="N145" s="45" t="str">
        <f aca="false">'Ancestor Data'!K104</f>
        <v/>
      </c>
    </row>
    <row r="146" customFormat="false" ht="13.5" hidden="false" customHeight="true" outlineLevel="0" collapsed="false">
      <c r="C146" s="44"/>
      <c r="I146" s="44"/>
      <c r="K146" s="44"/>
      <c r="L146" s="43" t="str">
        <f aca="false">'Ancestor Data'!M55</f>
        <v>— #49 · 3x great-grandmother —</v>
      </c>
      <c r="M146" s="46"/>
      <c r="N146" s="45" t="str">
        <f aca="false">'Ancestor Data'!L104</f>
        <v/>
      </c>
    </row>
    <row r="147" customFormat="false" ht="13.5" hidden="false" customHeight="true" outlineLevel="0" collapsed="false">
      <c r="C147" s="44"/>
      <c r="I147" s="44"/>
      <c r="L147" s="45" t="str">
        <f aca="false">'Ancestor Data'!K55</f>
        <v/>
      </c>
      <c r="M147" s="44"/>
    </row>
    <row r="148" customFormat="false" ht="13.5" hidden="false" customHeight="true" outlineLevel="0" collapsed="false">
      <c r="C148" s="44"/>
      <c r="I148" s="44"/>
      <c r="L148" s="45" t="str">
        <f aca="false">'Ancestor Data'!L55</f>
        <v/>
      </c>
      <c r="M148" s="44"/>
      <c r="N148" s="43" t="str">
        <f aca="false">'Ancestor Data'!M105</f>
        <v>— #99 · 4x great-grandmother —</v>
      </c>
    </row>
    <row r="149" customFormat="false" ht="13.5" hidden="false" customHeight="true" outlineLevel="0" collapsed="false">
      <c r="C149" s="44"/>
      <c r="I149" s="44"/>
      <c r="N149" s="45" t="str">
        <f aca="false">'Ancestor Data'!K105</f>
        <v/>
      </c>
    </row>
    <row r="150" customFormat="false" ht="13.5" hidden="false" customHeight="true" outlineLevel="0" collapsed="false">
      <c r="C150" s="44"/>
      <c r="H150" s="43" t="str">
        <f aca="false">'Ancestor Data'!M18</f>
        <v>— #12 · Great-grandfather —</v>
      </c>
      <c r="I150" s="46"/>
      <c r="N150" s="45" t="str">
        <f aca="false">'Ancestor Data'!L105</f>
        <v/>
      </c>
    </row>
    <row r="151" customFormat="false" ht="13.5" hidden="false" customHeight="true" outlineLevel="0" collapsed="false">
      <c r="C151" s="44"/>
      <c r="G151" s="44"/>
      <c r="H151" s="45" t="str">
        <f aca="false">'Ancestor Data'!K18</f>
        <v/>
      </c>
      <c r="I151" s="44"/>
    </row>
    <row r="152" customFormat="false" ht="13.5" hidden="false" customHeight="true" outlineLevel="0" collapsed="false">
      <c r="C152" s="44"/>
      <c r="G152" s="44"/>
      <c r="H152" s="45" t="str">
        <f aca="false">'Ancestor Data'!L18</f>
        <v/>
      </c>
      <c r="I152" s="44"/>
      <c r="N152" s="43" t="str">
        <f aca="false">'Ancestor Data'!M106</f>
        <v>— #100 · 4x great-grandfather —</v>
      </c>
    </row>
    <row r="153" customFormat="false" ht="13.5" hidden="false" customHeight="true" outlineLevel="0" collapsed="false">
      <c r="C153" s="44"/>
      <c r="G153" s="44"/>
      <c r="I153" s="44"/>
      <c r="M153" s="44"/>
      <c r="N153" s="45" t="str">
        <f aca="false">'Ancestor Data'!K106</f>
        <v/>
      </c>
    </row>
    <row r="154" customFormat="false" ht="13.5" hidden="false" customHeight="true" outlineLevel="0" collapsed="false">
      <c r="C154" s="44"/>
      <c r="G154" s="44"/>
      <c r="I154" s="44"/>
      <c r="L154" s="43" t="str">
        <f aca="false">'Ancestor Data'!M56</f>
        <v>— #50 · 3x great-grandfather —</v>
      </c>
      <c r="M154" s="46"/>
      <c r="N154" s="45" t="str">
        <f aca="false">'Ancestor Data'!L106</f>
        <v/>
      </c>
    </row>
    <row r="155" customFormat="false" ht="13.5" hidden="false" customHeight="true" outlineLevel="0" collapsed="false">
      <c r="C155" s="44"/>
      <c r="G155" s="44"/>
      <c r="I155" s="44"/>
      <c r="K155" s="44"/>
      <c r="L155" s="45" t="str">
        <f aca="false">'Ancestor Data'!K56</f>
        <v/>
      </c>
      <c r="M155" s="44"/>
    </row>
    <row r="156" customFormat="false" ht="13.5" hidden="false" customHeight="true" outlineLevel="0" collapsed="false">
      <c r="C156" s="44"/>
      <c r="G156" s="44"/>
      <c r="I156" s="44"/>
      <c r="K156" s="44"/>
      <c r="L156" s="45" t="str">
        <f aca="false">'Ancestor Data'!L56</f>
        <v/>
      </c>
      <c r="M156" s="44"/>
      <c r="N156" s="43" t="str">
        <f aca="false">'Ancestor Data'!M107</f>
        <v>— #101 · 4x great-grandmother —</v>
      </c>
    </row>
    <row r="157" customFormat="false" ht="13.5" hidden="false" customHeight="true" outlineLevel="0" collapsed="false">
      <c r="C157" s="44"/>
      <c r="G157" s="44"/>
      <c r="I157" s="44"/>
      <c r="K157" s="44"/>
      <c r="N157" s="45" t="str">
        <f aca="false">'Ancestor Data'!K107</f>
        <v/>
      </c>
    </row>
    <row r="158" customFormat="false" ht="13.5" hidden="false" customHeight="true" outlineLevel="0" collapsed="false">
      <c r="C158" s="44"/>
      <c r="G158" s="44"/>
      <c r="I158" s="44"/>
      <c r="J158" s="43" t="str">
        <f aca="false">'Ancestor Data'!M31</f>
        <v>— #25 · 2x great-grandmother —</v>
      </c>
      <c r="K158" s="46"/>
      <c r="N158" s="45" t="str">
        <f aca="false">'Ancestor Data'!L107</f>
        <v/>
      </c>
    </row>
    <row r="159" customFormat="false" ht="13.5" hidden="false" customHeight="true" outlineLevel="0" collapsed="false">
      <c r="C159" s="44"/>
      <c r="G159" s="44"/>
      <c r="J159" s="45" t="str">
        <f aca="false">'Ancestor Data'!K31</f>
        <v/>
      </c>
      <c r="K159" s="44"/>
    </row>
    <row r="160" customFormat="false" ht="13.5" hidden="false" customHeight="true" outlineLevel="0" collapsed="false">
      <c r="C160" s="44"/>
      <c r="G160" s="44"/>
      <c r="J160" s="45" t="str">
        <f aca="false">'Ancestor Data'!L31</f>
        <v/>
      </c>
      <c r="K160" s="44"/>
      <c r="N160" s="43" t="str">
        <f aca="false">'Ancestor Data'!M108</f>
        <v>— #102 · 4x great-grandfather —</v>
      </c>
    </row>
    <row r="161" customFormat="false" ht="13.5" hidden="false" customHeight="true" outlineLevel="0" collapsed="false">
      <c r="C161" s="44"/>
      <c r="G161" s="44"/>
      <c r="K161" s="44"/>
      <c r="M161" s="44"/>
      <c r="N161" s="45" t="str">
        <f aca="false">'Ancestor Data'!K108</f>
        <v/>
      </c>
    </row>
    <row r="162" customFormat="false" ht="13.5" hidden="false" customHeight="true" outlineLevel="0" collapsed="false">
      <c r="C162" s="44"/>
      <c r="G162" s="44"/>
      <c r="K162" s="44"/>
      <c r="L162" s="43" t="str">
        <f aca="false">'Ancestor Data'!M57</f>
        <v>— #51 · 3x great-grandmother —</v>
      </c>
      <c r="M162" s="46"/>
      <c r="N162" s="45" t="str">
        <f aca="false">'Ancestor Data'!L108</f>
        <v/>
      </c>
    </row>
    <row r="163" customFormat="false" ht="13.5" hidden="false" customHeight="true" outlineLevel="0" collapsed="false">
      <c r="C163" s="44"/>
      <c r="G163" s="44"/>
      <c r="L163" s="45" t="str">
        <f aca="false">'Ancestor Data'!K57</f>
        <v/>
      </c>
      <c r="M163" s="44"/>
    </row>
    <row r="164" customFormat="false" ht="13.5" hidden="false" customHeight="true" outlineLevel="0" collapsed="false">
      <c r="C164" s="44"/>
      <c r="G164" s="44"/>
      <c r="L164" s="45" t="str">
        <f aca="false">'Ancestor Data'!L57</f>
        <v/>
      </c>
      <c r="M164" s="44"/>
      <c r="N164" s="43" t="str">
        <f aca="false">'Ancestor Data'!M109</f>
        <v>— #103 · 4x great-grandmother —</v>
      </c>
    </row>
    <row r="165" customFormat="false" ht="13.5" hidden="false" customHeight="true" outlineLevel="0" collapsed="false">
      <c r="C165" s="44"/>
      <c r="G165" s="44"/>
      <c r="N165" s="45" t="str">
        <f aca="false">'Ancestor Data'!K109</f>
        <v/>
      </c>
    </row>
    <row r="166" customFormat="false" ht="13.5" hidden="false" customHeight="true" outlineLevel="0" collapsed="false">
      <c r="C166" s="44"/>
      <c r="F166" s="43" t="str">
        <f aca="false">'Ancestor Data'!M12</f>
        <v>— #6 · Grandfather —</v>
      </c>
      <c r="G166" s="46"/>
      <c r="N166" s="45" t="str">
        <f aca="false">'Ancestor Data'!L109</f>
        <v/>
      </c>
    </row>
    <row r="167" customFormat="false" ht="13.5" hidden="false" customHeight="true" outlineLevel="0" collapsed="false">
      <c r="C167" s="44"/>
      <c r="E167" s="44"/>
      <c r="F167" s="45" t="str">
        <f aca="false">'Ancestor Data'!K12</f>
        <v/>
      </c>
      <c r="G167" s="44"/>
    </row>
    <row r="168" customFormat="false" ht="13.5" hidden="false" customHeight="true" outlineLevel="0" collapsed="false">
      <c r="C168" s="44"/>
      <c r="E168" s="44"/>
      <c r="F168" s="45" t="str">
        <f aca="false">'Ancestor Data'!L12</f>
        <v/>
      </c>
      <c r="G168" s="44"/>
      <c r="N168" s="43" t="str">
        <f aca="false">'Ancestor Data'!M110</f>
        <v>— #104 · 4x great-grandfather —</v>
      </c>
    </row>
    <row r="169" customFormat="false" ht="13.5" hidden="false" customHeight="true" outlineLevel="0" collapsed="false">
      <c r="C169" s="44"/>
      <c r="E169" s="44"/>
      <c r="G169" s="44"/>
      <c r="M169" s="44"/>
      <c r="N169" s="45" t="str">
        <f aca="false">'Ancestor Data'!K110</f>
        <v/>
      </c>
    </row>
    <row r="170" customFormat="false" ht="13.5" hidden="false" customHeight="true" outlineLevel="0" collapsed="false">
      <c r="C170" s="44"/>
      <c r="E170" s="44"/>
      <c r="G170" s="44"/>
      <c r="L170" s="43" t="str">
        <f aca="false">'Ancestor Data'!M58</f>
        <v>— #52 · 3x great-grandfather —</v>
      </c>
      <c r="M170" s="46"/>
      <c r="N170" s="45" t="str">
        <f aca="false">'Ancestor Data'!L110</f>
        <v/>
      </c>
    </row>
    <row r="171" customFormat="false" ht="13.5" hidden="false" customHeight="true" outlineLevel="0" collapsed="false">
      <c r="C171" s="44"/>
      <c r="E171" s="44"/>
      <c r="G171" s="44"/>
      <c r="K171" s="44"/>
      <c r="L171" s="45" t="str">
        <f aca="false">'Ancestor Data'!K58</f>
        <v/>
      </c>
      <c r="M171" s="44"/>
    </row>
    <row r="172" customFormat="false" ht="13.5" hidden="false" customHeight="true" outlineLevel="0" collapsed="false">
      <c r="C172" s="44"/>
      <c r="E172" s="44"/>
      <c r="G172" s="44"/>
      <c r="K172" s="44"/>
      <c r="L172" s="45" t="str">
        <f aca="false">'Ancestor Data'!L58</f>
        <v/>
      </c>
      <c r="M172" s="44"/>
      <c r="N172" s="43" t="str">
        <f aca="false">'Ancestor Data'!M111</f>
        <v>— #105 · 4x great-grandmother —</v>
      </c>
    </row>
    <row r="173" customFormat="false" ht="13.5" hidden="false" customHeight="true" outlineLevel="0" collapsed="false">
      <c r="C173" s="44"/>
      <c r="E173" s="44"/>
      <c r="G173" s="44"/>
      <c r="K173" s="44"/>
      <c r="N173" s="45" t="str">
        <f aca="false">'Ancestor Data'!K111</f>
        <v/>
      </c>
    </row>
    <row r="174" customFormat="false" ht="13.5" hidden="false" customHeight="true" outlineLevel="0" collapsed="false">
      <c r="C174" s="44"/>
      <c r="E174" s="44"/>
      <c r="G174" s="44"/>
      <c r="J174" s="43" t="str">
        <f aca="false">'Ancestor Data'!M32</f>
        <v>— #26 · 2x great-grandfather —</v>
      </c>
      <c r="K174" s="46"/>
      <c r="N174" s="45" t="str">
        <f aca="false">'Ancestor Data'!L111</f>
        <v/>
      </c>
    </row>
    <row r="175" customFormat="false" ht="13.5" hidden="false" customHeight="true" outlineLevel="0" collapsed="false">
      <c r="C175" s="44"/>
      <c r="E175" s="44"/>
      <c r="G175" s="44"/>
      <c r="I175" s="44"/>
      <c r="J175" s="45" t="str">
        <f aca="false">'Ancestor Data'!K32</f>
        <v/>
      </c>
      <c r="K175" s="44"/>
    </row>
    <row r="176" customFormat="false" ht="13.5" hidden="false" customHeight="true" outlineLevel="0" collapsed="false">
      <c r="C176" s="44"/>
      <c r="E176" s="44"/>
      <c r="G176" s="44"/>
      <c r="I176" s="44"/>
      <c r="J176" s="45" t="str">
        <f aca="false">'Ancestor Data'!L32</f>
        <v/>
      </c>
      <c r="K176" s="44"/>
      <c r="N176" s="43" t="str">
        <f aca="false">'Ancestor Data'!M112</f>
        <v>— #106 · 4x great-grandfather —</v>
      </c>
    </row>
    <row r="177" customFormat="false" ht="13.5" hidden="false" customHeight="true" outlineLevel="0" collapsed="false">
      <c r="C177" s="44"/>
      <c r="E177" s="44"/>
      <c r="G177" s="44"/>
      <c r="I177" s="44"/>
      <c r="K177" s="44"/>
      <c r="M177" s="44"/>
      <c r="N177" s="45" t="str">
        <f aca="false">'Ancestor Data'!K112</f>
        <v/>
      </c>
    </row>
    <row r="178" customFormat="false" ht="13.5" hidden="false" customHeight="true" outlineLevel="0" collapsed="false">
      <c r="C178" s="44"/>
      <c r="E178" s="44"/>
      <c r="G178" s="44"/>
      <c r="I178" s="44"/>
      <c r="K178" s="44"/>
      <c r="L178" s="43" t="str">
        <f aca="false">'Ancestor Data'!M59</f>
        <v>— #53 · 3x great-grandmother —</v>
      </c>
      <c r="M178" s="46"/>
      <c r="N178" s="45" t="str">
        <f aca="false">'Ancestor Data'!L112</f>
        <v/>
      </c>
    </row>
    <row r="179" customFormat="false" ht="13.5" hidden="false" customHeight="true" outlineLevel="0" collapsed="false">
      <c r="C179" s="44"/>
      <c r="E179" s="44"/>
      <c r="G179" s="44"/>
      <c r="I179" s="44"/>
      <c r="L179" s="45" t="str">
        <f aca="false">'Ancestor Data'!K59</f>
        <v/>
      </c>
      <c r="M179" s="44"/>
    </row>
    <row r="180" customFormat="false" ht="13.5" hidden="false" customHeight="true" outlineLevel="0" collapsed="false">
      <c r="C180" s="44"/>
      <c r="E180" s="44"/>
      <c r="G180" s="44"/>
      <c r="I180" s="44"/>
      <c r="L180" s="45" t="str">
        <f aca="false">'Ancestor Data'!L59</f>
        <v/>
      </c>
      <c r="M180" s="44"/>
      <c r="N180" s="43" t="str">
        <f aca="false">'Ancestor Data'!M113</f>
        <v>— #107 · 4x great-grandmother —</v>
      </c>
    </row>
    <row r="181" customFormat="false" ht="13.5" hidden="false" customHeight="true" outlineLevel="0" collapsed="false">
      <c r="C181" s="44"/>
      <c r="E181" s="44"/>
      <c r="G181" s="44"/>
      <c r="I181" s="44"/>
      <c r="N181" s="45" t="str">
        <f aca="false">'Ancestor Data'!K113</f>
        <v/>
      </c>
    </row>
    <row r="182" customFormat="false" ht="13.5" hidden="false" customHeight="true" outlineLevel="0" collapsed="false">
      <c r="C182" s="44"/>
      <c r="E182" s="44"/>
      <c r="G182" s="44"/>
      <c r="H182" s="43" t="str">
        <f aca="false">'Ancestor Data'!M19</f>
        <v>— #13 · Great-grandmother —</v>
      </c>
      <c r="I182" s="46"/>
      <c r="N182" s="45" t="str">
        <f aca="false">'Ancestor Data'!L113</f>
        <v/>
      </c>
    </row>
    <row r="183" customFormat="false" ht="13.5" hidden="false" customHeight="true" outlineLevel="0" collapsed="false">
      <c r="C183" s="44"/>
      <c r="E183" s="44"/>
      <c r="H183" s="45" t="str">
        <f aca="false">'Ancestor Data'!K19</f>
        <v/>
      </c>
      <c r="I183" s="44"/>
    </row>
    <row r="184" customFormat="false" ht="13.5" hidden="false" customHeight="true" outlineLevel="0" collapsed="false">
      <c r="C184" s="44"/>
      <c r="E184" s="44"/>
      <c r="H184" s="45" t="str">
        <f aca="false">'Ancestor Data'!L19</f>
        <v/>
      </c>
      <c r="I184" s="44"/>
      <c r="N184" s="43" t="str">
        <f aca="false">'Ancestor Data'!M114</f>
        <v>— #108 · 4x great-grandfather —</v>
      </c>
    </row>
    <row r="185" customFormat="false" ht="13.5" hidden="false" customHeight="true" outlineLevel="0" collapsed="false">
      <c r="C185" s="44"/>
      <c r="E185" s="44"/>
      <c r="I185" s="44"/>
      <c r="M185" s="44"/>
      <c r="N185" s="45" t="str">
        <f aca="false">'Ancestor Data'!K114</f>
        <v/>
      </c>
    </row>
    <row r="186" customFormat="false" ht="13.5" hidden="false" customHeight="true" outlineLevel="0" collapsed="false">
      <c r="C186" s="44"/>
      <c r="E186" s="44"/>
      <c r="I186" s="44"/>
      <c r="L186" s="43" t="str">
        <f aca="false">'Ancestor Data'!M60</f>
        <v>— #54 · 3x great-grandfather —</v>
      </c>
      <c r="M186" s="46"/>
      <c r="N186" s="45" t="str">
        <f aca="false">'Ancestor Data'!L114</f>
        <v/>
      </c>
    </row>
    <row r="187" customFormat="false" ht="13.5" hidden="false" customHeight="true" outlineLevel="0" collapsed="false">
      <c r="C187" s="44"/>
      <c r="E187" s="44"/>
      <c r="I187" s="44"/>
      <c r="K187" s="44"/>
      <c r="L187" s="45" t="str">
        <f aca="false">'Ancestor Data'!K60</f>
        <v/>
      </c>
      <c r="M187" s="44"/>
    </row>
    <row r="188" customFormat="false" ht="13.5" hidden="false" customHeight="true" outlineLevel="0" collapsed="false">
      <c r="C188" s="44"/>
      <c r="E188" s="44"/>
      <c r="I188" s="44"/>
      <c r="K188" s="44"/>
      <c r="L188" s="45" t="str">
        <f aca="false">'Ancestor Data'!L60</f>
        <v/>
      </c>
      <c r="M188" s="44"/>
      <c r="N188" s="43" t="str">
        <f aca="false">'Ancestor Data'!M115</f>
        <v>— #109 · 4x great-grandmother —</v>
      </c>
    </row>
    <row r="189" customFormat="false" ht="13.5" hidden="false" customHeight="true" outlineLevel="0" collapsed="false">
      <c r="C189" s="44"/>
      <c r="E189" s="44"/>
      <c r="I189" s="44"/>
      <c r="K189" s="44"/>
      <c r="N189" s="45" t="str">
        <f aca="false">'Ancestor Data'!K115</f>
        <v/>
      </c>
    </row>
    <row r="190" customFormat="false" ht="13.5" hidden="false" customHeight="true" outlineLevel="0" collapsed="false">
      <c r="C190" s="44"/>
      <c r="E190" s="44"/>
      <c r="I190" s="44"/>
      <c r="J190" s="43" t="str">
        <f aca="false">'Ancestor Data'!M33</f>
        <v>— #27 · 2x great-grandmother —</v>
      </c>
      <c r="K190" s="46"/>
      <c r="N190" s="45" t="str">
        <f aca="false">'Ancestor Data'!L115</f>
        <v/>
      </c>
    </row>
    <row r="191" customFormat="false" ht="13.5" hidden="false" customHeight="true" outlineLevel="0" collapsed="false">
      <c r="C191" s="44"/>
      <c r="E191" s="44"/>
      <c r="J191" s="45" t="str">
        <f aca="false">'Ancestor Data'!K33</f>
        <v/>
      </c>
      <c r="K191" s="44"/>
    </row>
    <row r="192" customFormat="false" ht="13.5" hidden="false" customHeight="true" outlineLevel="0" collapsed="false">
      <c r="C192" s="44"/>
      <c r="E192" s="44"/>
      <c r="J192" s="45" t="str">
        <f aca="false">'Ancestor Data'!L33</f>
        <v/>
      </c>
      <c r="K192" s="44"/>
      <c r="N192" s="43" t="str">
        <f aca="false">'Ancestor Data'!M116</f>
        <v>— #110 · 4x great-grandfather —</v>
      </c>
    </row>
    <row r="193" customFormat="false" ht="13.5" hidden="false" customHeight="true" outlineLevel="0" collapsed="false">
      <c r="C193" s="44"/>
      <c r="E193" s="44"/>
      <c r="K193" s="44"/>
      <c r="M193" s="44"/>
      <c r="N193" s="45" t="str">
        <f aca="false">'Ancestor Data'!K116</f>
        <v/>
      </c>
    </row>
    <row r="194" customFormat="false" ht="13.5" hidden="false" customHeight="true" outlineLevel="0" collapsed="false">
      <c r="C194" s="44"/>
      <c r="E194" s="44"/>
      <c r="K194" s="44"/>
      <c r="L194" s="43" t="str">
        <f aca="false">'Ancestor Data'!M61</f>
        <v>— #55 · 3x great-grandmother —</v>
      </c>
      <c r="M194" s="46"/>
      <c r="N194" s="45" t="str">
        <f aca="false">'Ancestor Data'!L116</f>
        <v/>
      </c>
    </row>
    <row r="195" customFormat="false" ht="13.5" hidden="false" customHeight="true" outlineLevel="0" collapsed="false">
      <c r="C195" s="44"/>
      <c r="E195" s="44"/>
      <c r="L195" s="45" t="str">
        <f aca="false">'Ancestor Data'!K61</f>
        <v/>
      </c>
      <c r="M195" s="44"/>
    </row>
    <row r="196" customFormat="false" ht="13.5" hidden="false" customHeight="true" outlineLevel="0" collapsed="false">
      <c r="C196" s="44"/>
      <c r="E196" s="44"/>
      <c r="L196" s="45" t="str">
        <f aca="false">'Ancestor Data'!L61</f>
        <v/>
      </c>
      <c r="M196" s="44"/>
      <c r="N196" s="43" t="str">
        <f aca="false">'Ancestor Data'!M117</f>
        <v>— #111 · 4x great-grandmother —</v>
      </c>
    </row>
    <row r="197" customFormat="false" ht="13.5" hidden="false" customHeight="true" outlineLevel="0" collapsed="false">
      <c r="C197" s="44"/>
      <c r="E197" s="44"/>
      <c r="N197" s="45" t="str">
        <f aca="false">'Ancestor Data'!K117</f>
        <v/>
      </c>
    </row>
    <row r="198" customFormat="false" ht="13.5" hidden="false" customHeight="true" outlineLevel="0" collapsed="false">
      <c r="C198" s="44"/>
      <c r="D198" s="43" t="str">
        <f aca="false">'Ancestor Data'!M9</f>
        <v>— #3 · Mother —</v>
      </c>
      <c r="E198" s="46"/>
      <c r="N198" s="45" t="str">
        <f aca="false">'Ancestor Data'!L117</f>
        <v/>
      </c>
    </row>
    <row r="199" customFormat="false" ht="13.5" hidden="false" customHeight="true" outlineLevel="0" collapsed="false">
      <c r="D199" s="45" t="str">
        <f aca="false">'Ancestor Data'!K9</f>
        <v/>
      </c>
      <c r="E199" s="44"/>
    </row>
    <row r="200" customFormat="false" ht="13.5" hidden="false" customHeight="true" outlineLevel="0" collapsed="false">
      <c r="D200" s="45" t="str">
        <f aca="false">'Ancestor Data'!L9</f>
        <v/>
      </c>
      <c r="E200" s="44"/>
      <c r="N200" s="43" t="str">
        <f aca="false">'Ancestor Data'!M118</f>
        <v>— #112 · 4x great-grandfather —</v>
      </c>
    </row>
    <row r="201" customFormat="false" ht="13.5" hidden="false" customHeight="true" outlineLevel="0" collapsed="false">
      <c r="E201" s="44"/>
      <c r="M201" s="44"/>
      <c r="N201" s="45" t="str">
        <f aca="false">'Ancestor Data'!K118</f>
        <v/>
      </c>
    </row>
    <row r="202" customFormat="false" ht="13.5" hidden="false" customHeight="true" outlineLevel="0" collapsed="false">
      <c r="E202" s="44"/>
      <c r="L202" s="43" t="str">
        <f aca="false">'Ancestor Data'!M62</f>
        <v>— #56 · 3x great-grandfather —</v>
      </c>
      <c r="M202" s="46"/>
      <c r="N202" s="45" t="str">
        <f aca="false">'Ancestor Data'!L118</f>
        <v/>
      </c>
    </row>
    <row r="203" customFormat="false" ht="13.5" hidden="false" customHeight="true" outlineLevel="0" collapsed="false">
      <c r="E203" s="44"/>
      <c r="K203" s="44"/>
      <c r="L203" s="45" t="str">
        <f aca="false">'Ancestor Data'!K62</f>
        <v/>
      </c>
      <c r="M203" s="44"/>
    </row>
    <row r="204" customFormat="false" ht="13.5" hidden="false" customHeight="true" outlineLevel="0" collapsed="false">
      <c r="E204" s="44"/>
      <c r="K204" s="44"/>
      <c r="L204" s="45" t="str">
        <f aca="false">'Ancestor Data'!L62</f>
        <v/>
      </c>
      <c r="M204" s="44"/>
      <c r="N204" s="43" t="str">
        <f aca="false">'Ancestor Data'!M119</f>
        <v>— #113 · 4x great-grandmother —</v>
      </c>
    </row>
    <row r="205" customFormat="false" ht="13.5" hidden="false" customHeight="true" outlineLevel="0" collapsed="false">
      <c r="E205" s="44"/>
      <c r="K205" s="44"/>
      <c r="N205" s="45" t="str">
        <f aca="false">'Ancestor Data'!K119</f>
        <v/>
      </c>
    </row>
    <row r="206" customFormat="false" ht="13.5" hidden="false" customHeight="true" outlineLevel="0" collapsed="false">
      <c r="E206" s="44"/>
      <c r="J206" s="43" t="str">
        <f aca="false">'Ancestor Data'!M34</f>
        <v>— #28 · 2x great-grandfather —</v>
      </c>
      <c r="K206" s="46"/>
      <c r="N206" s="45" t="str">
        <f aca="false">'Ancestor Data'!L119</f>
        <v/>
      </c>
    </row>
    <row r="207" customFormat="false" ht="13.5" hidden="false" customHeight="true" outlineLevel="0" collapsed="false">
      <c r="E207" s="44"/>
      <c r="I207" s="44"/>
      <c r="J207" s="45" t="str">
        <f aca="false">'Ancestor Data'!K34</f>
        <v/>
      </c>
      <c r="K207" s="44"/>
    </row>
    <row r="208" customFormat="false" ht="13.5" hidden="false" customHeight="true" outlineLevel="0" collapsed="false">
      <c r="E208" s="44"/>
      <c r="I208" s="44"/>
      <c r="J208" s="45" t="str">
        <f aca="false">'Ancestor Data'!L34</f>
        <v/>
      </c>
      <c r="K208" s="44"/>
      <c r="N208" s="43" t="str">
        <f aca="false">'Ancestor Data'!M120</f>
        <v>— #114 · 4x great-grandfather —</v>
      </c>
    </row>
    <row r="209" customFormat="false" ht="13.5" hidden="false" customHeight="true" outlineLevel="0" collapsed="false">
      <c r="E209" s="44"/>
      <c r="I209" s="44"/>
      <c r="K209" s="44"/>
      <c r="M209" s="44"/>
      <c r="N209" s="45" t="str">
        <f aca="false">'Ancestor Data'!K120</f>
        <v/>
      </c>
    </row>
    <row r="210" customFormat="false" ht="13.5" hidden="false" customHeight="true" outlineLevel="0" collapsed="false">
      <c r="E210" s="44"/>
      <c r="I210" s="44"/>
      <c r="K210" s="44"/>
      <c r="L210" s="43" t="str">
        <f aca="false">'Ancestor Data'!M63</f>
        <v>— #57 · 3x great-grandmother —</v>
      </c>
      <c r="M210" s="46"/>
      <c r="N210" s="45" t="str">
        <f aca="false">'Ancestor Data'!L120</f>
        <v/>
      </c>
    </row>
    <row r="211" customFormat="false" ht="13.5" hidden="false" customHeight="true" outlineLevel="0" collapsed="false">
      <c r="E211" s="44"/>
      <c r="I211" s="44"/>
      <c r="L211" s="45" t="str">
        <f aca="false">'Ancestor Data'!K63</f>
        <v/>
      </c>
      <c r="M211" s="44"/>
    </row>
    <row r="212" customFormat="false" ht="13.5" hidden="false" customHeight="true" outlineLevel="0" collapsed="false">
      <c r="E212" s="44"/>
      <c r="I212" s="44"/>
      <c r="L212" s="45" t="str">
        <f aca="false">'Ancestor Data'!L63</f>
        <v/>
      </c>
      <c r="M212" s="44"/>
      <c r="N212" s="43" t="str">
        <f aca="false">'Ancestor Data'!M121</f>
        <v>— #115 · 4x great-grandmother —</v>
      </c>
    </row>
    <row r="213" customFormat="false" ht="13.5" hidden="false" customHeight="true" outlineLevel="0" collapsed="false">
      <c r="E213" s="44"/>
      <c r="I213" s="44"/>
      <c r="N213" s="45" t="str">
        <f aca="false">'Ancestor Data'!K121</f>
        <v/>
      </c>
    </row>
    <row r="214" customFormat="false" ht="13.5" hidden="false" customHeight="true" outlineLevel="0" collapsed="false">
      <c r="E214" s="44"/>
      <c r="H214" s="43" t="str">
        <f aca="false">'Ancestor Data'!M20</f>
        <v>— #14 · Great-grandfather —</v>
      </c>
      <c r="I214" s="46"/>
      <c r="N214" s="45" t="str">
        <f aca="false">'Ancestor Data'!L121</f>
        <v/>
      </c>
    </row>
    <row r="215" customFormat="false" ht="13.5" hidden="false" customHeight="true" outlineLevel="0" collapsed="false">
      <c r="E215" s="44"/>
      <c r="G215" s="44"/>
      <c r="H215" s="45" t="str">
        <f aca="false">'Ancestor Data'!K20</f>
        <v/>
      </c>
      <c r="I215" s="44"/>
    </row>
    <row r="216" customFormat="false" ht="13.5" hidden="false" customHeight="true" outlineLevel="0" collapsed="false">
      <c r="E216" s="44"/>
      <c r="G216" s="44"/>
      <c r="H216" s="45" t="str">
        <f aca="false">'Ancestor Data'!L20</f>
        <v/>
      </c>
      <c r="I216" s="44"/>
      <c r="N216" s="43" t="str">
        <f aca="false">'Ancestor Data'!M122</f>
        <v>— #116 · 4x great-grandfather —</v>
      </c>
    </row>
    <row r="217" customFormat="false" ht="13.5" hidden="false" customHeight="true" outlineLevel="0" collapsed="false">
      <c r="E217" s="44"/>
      <c r="G217" s="44"/>
      <c r="I217" s="44"/>
      <c r="M217" s="44"/>
      <c r="N217" s="45" t="str">
        <f aca="false">'Ancestor Data'!K122</f>
        <v/>
      </c>
    </row>
    <row r="218" customFormat="false" ht="13.5" hidden="false" customHeight="true" outlineLevel="0" collapsed="false">
      <c r="E218" s="44"/>
      <c r="G218" s="44"/>
      <c r="I218" s="44"/>
      <c r="L218" s="43" t="str">
        <f aca="false">'Ancestor Data'!M64</f>
        <v>— #58 · 3x great-grandfather —</v>
      </c>
      <c r="M218" s="46"/>
      <c r="N218" s="45" t="str">
        <f aca="false">'Ancestor Data'!L122</f>
        <v/>
      </c>
    </row>
    <row r="219" customFormat="false" ht="13.5" hidden="false" customHeight="true" outlineLevel="0" collapsed="false">
      <c r="E219" s="44"/>
      <c r="G219" s="44"/>
      <c r="I219" s="44"/>
      <c r="K219" s="44"/>
      <c r="L219" s="45" t="str">
        <f aca="false">'Ancestor Data'!K64</f>
        <v/>
      </c>
      <c r="M219" s="44"/>
    </row>
    <row r="220" customFormat="false" ht="13.5" hidden="false" customHeight="true" outlineLevel="0" collapsed="false">
      <c r="E220" s="44"/>
      <c r="G220" s="44"/>
      <c r="I220" s="44"/>
      <c r="K220" s="44"/>
      <c r="L220" s="45" t="str">
        <f aca="false">'Ancestor Data'!L64</f>
        <v/>
      </c>
      <c r="M220" s="44"/>
      <c r="N220" s="43" t="str">
        <f aca="false">'Ancestor Data'!M123</f>
        <v>— #117 · 4x great-grandmother —</v>
      </c>
    </row>
    <row r="221" customFormat="false" ht="13.5" hidden="false" customHeight="true" outlineLevel="0" collapsed="false">
      <c r="E221" s="44"/>
      <c r="G221" s="44"/>
      <c r="I221" s="44"/>
      <c r="K221" s="44"/>
      <c r="N221" s="45" t="str">
        <f aca="false">'Ancestor Data'!K123</f>
        <v/>
      </c>
    </row>
    <row r="222" customFormat="false" ht="13.5" hidden="false" customHeight="true" outlineLevel="0" collapsed="false">
      <c r="E222" s="44"/>
      <c r="G222" s="44"/>
      <c r="I222" s="44"/>
      <c r="J222" s="43" t="str">
        <f aca="false">'Ancestor Data'!M35</f>
        <v>— #29 · 2x great-grandmother —</v>
      </c>
      <c r="K222" s="46"/>
      <c r="N222" s="45" t="str">
        <f aca="false">'Ancestor Data'!L123</f>
        <v/>
      </c>
    </row>
    <row r="223" customFormat="false" ht="13.5" hidden="false" customHeight="true" outlineLevel="0" collapsed="false">
      <c r="E223" s="44"/>
      <c r="G223" s="44"/>
      <c r="J223" s="45" t="str">
        <f aca="false">'Ancestor Data'!K35</f>
        <v/>
      </c>
      <c r="K223" s="44"/>
    </row>
    <row r="224" customFormat="false" ht="13.5" hidden="false" customHeight="true" outlineLevel="0" collapsed="false">
      <c r="E224" s="44"/>
      <c r="G224" s="44"/>
      <c r="J224" s="45" t="str">
        <f aca="false">'Ancestor Data'!L35</f>
        <v/>
      </c>
      <c r="K224" s="44"/>
      <c r="N224" s="43" t="str">
        <f aca="false">'Ancestor Data'!M124</f>
        <v>— #118 · 4x great-grandfather —</v>
      </c>
    </row>
    <row r="225" customFormat="false" ht="13.5" hidden="false" customHeight="true" outlineLevel="0" collapsed="false">
      <c r="E225" s="44"/>
      <c r="G225" s="44"/>
      <c r="K225" s="44"/>
      <c r="M225" s="44"/>
      <c r="N225" s="45" t="str">
        <f aca="false">'Ancestor Data'!K124</f>
        <v/>
      </c>
    </row>
    <row r="226" customFormat="false" ht="13.5" hidden="false" customHeight="true" outlineLevel="0" collapsed="false">
      <c r="E226" s="44"/>
      <c r="G226" s="44"/>
      <c r="K226" s="44"/>
      <c r="L226" s="43" t="str">
        <f aca="false">'Ancestor Data'!M65</f>
        <v>— #59 · 3x great-grandmother —</v>
      </c>
      <c r="M226" s="46"/>
      <c r="N226" s="45" t="str">
        <f aca="false">'Ancestor Data'!L124</f>
        <v/>
      </c>
    </row>
    <row r="227" customFormat="false" ht="13.5" hidden="false" customHeight="true" outlineLevel="0" collapsed="false">
      <c r="E227" s="44"/>
      <c r="G227" s="44"/>
      <c r="L227" s="45" t="str">
        <f aca="false">'Ancestor Data'!K65</f>
        <v/>
      </c>
      <c r="M227" s="44"/>
    </row>
    <row r="228" customFormat="false" ht="13.5" hidden="false" customHeight="true" outlineLevel="0" collapsed="false">
      <c r="E228" s="44"/>
      <c r="G228" s="44"/>
      <c r="L228" s="45" t="str">
        <f aca="false">'Ancestor Data'!L65</f>
        <v/>
      </c>
      <c r="M228" s="44"/>
      <c r="N228" s="43" t="str">
        <f aca="false">'Ancestor Data'!M125</f>
        <v>— #119 · 4x great-grandmother —</v>
      </c>
    </row>
    <row r="229" customFormat="false" ht="13.5" hidden="false" customHeight="true" outlineLevel="0" collapsed="false">
      <c r="E229" s="44"/>
      <c r="G229" s="44"/>
      <c r="N229" s="45" t="str">
        <f aca="false">'Ancestor Data'!K125</f>
        <v/>
      </c>
    </row>
    <row r="230" customFormat="false" ht="13.5" hidden="false" customHeight="true" outlineLevel="0" collapsed="false">
      <c r="E230" s="44"/>
      <c r="F230" s="43" t="str">
        <f aca="false">'Ancestor Data'!M13</f>
        <v>— #7 · Grandmother —</v>
      </c>
      <c r="G230" s="46"/>
      <c r="N230" s="45" t="str">
        <f aca="false">'Ancestor Data'!L125</f>
        <v/>
      </c>
    </row>
    <row r="231" customFormat="false" ht="13.5" hidden="false" customHeight="true" outlineLevel="0" collapsed="false">
      <c r="F231" s="45" t="str">
        <f aca="false">'Ancestor Data'!K13</f>
        <v/>
      </c>
      <c r="G231" s="44"/>
    </row>
    <row r="232" customFormat="false" ht="13.5" hidden="false" customHeight="true" outlineLevel="0" collapsed="false">
      <c r="F232" s="45" t="str">
        <f aca="false">'Ancestor Data'!L13</f>
        <v/>
      </c>
      <c r="G232" s="44"/>
      <c r="N232" s="43" t="str">
        <f aca="false">'Ancestor Data'!M126</f>
        <v>— #120 · 4x great-grandfather —</v>
      </c>
    </row>
    <row r="233" customFormat="false" ht="13.5" hidden="false" customHeight="true" outlineLevel="0" collapsed="false">
      <c r="G233" s="44"/>
      <c r="M233" s="44"/>
      <c r="N233" s="45" t="str">
        <f aca="false">'Ancestor Data'!K126</f>
        <v/>
      </c>
    </row>
    <row r="234" customFormat="false" ht="13.5" hidden="false" customHeight="true" outlineLevel="0" collapsed="false">
      <c r="G234" s="44"/>
      <c r="L234" s="43" t="str">
        <f aca="false">'Ancestor Data'!M66</f>
        <v>— #60 · 3x great-grandfather —</v>
      </c>
      <c r="M234" s="46"/>
      <c r="N234" s="45" t="str">
        <f aca="false">'Ancestor Data'!L126</f>
        <v/>
      </c>
    </row>
    <row r="235" customFormat="false" ht="13.5" hidden="false" customHeight="true" outlineLevel="0" collapsed="false">
      <c r="G235" s="44"/>
      <c r="K235" s="44"/>
      <c r="L235" s="45" t="str">
        <f aca="false">'Ancestor Data'!K66</f>
        <v/>
      </c>
      <c r="M235" s="44"/>
    </row>
    <row r="236" customFormat="false" ht="13.5" hidden="false" customHeight="true" outlineLevel="0" collapsed="false">
      <c r="G236" s="44"/>
      <c r="K236" s="44"/>
      <c r="L236" s="45" t="str">
        <f aca="false">'Ancestor Data'!L66</f>
        <v/>
      </c>
      <c r="M236" s="44"/>
      <c r="N236" s="43" t="str">
        <f aca="false">'Ancestor Data'!M127</f>
        <v>— #121 · 4x great-grandmother —</v>
      </c>
    </row>
    <row r="237" customFormat="false" ht="13.5" hidden="false" customHeight="true" outlineLevel="0" collapsed="false">
      <c r="G237" s="44"/>
      <c r="K237" s="44"/>
      <c r="N237" s="45" t="str">
        <f aca="false">'Ancestor Data'!K127</f>
        <v/>
      </c>
    </row>
    <row r="238" customFormat="false" ht="13.5" hidden="false" customHeight="true" outlineLevel="0" collapsed="false">
      <c r="G238" s="44"/>
      <c r="J238" s="43" t="str">
        <f aca="false">'Ancestor Data'!M36</f>
        <v>— #30 · 2x great-grandfather —</v>
      </c>
      <c r="K238" s="46"/>
      <c r="N238" s="45" t="str">
        <f aca="false">'Ancestor Data'!L127</f>
        <v/>
      </c>
    </row>
    <row r="239" customFormat="false" ht="13.5" hidden="false" customHeight="true" outlineLevel="0" collapsed="false">
      <c r="G239" s="44"/>
      <c r="I239" s="44"/>
      <c r="J239" s="45" t="str">
        <f aca="false">'Ancestor Data'!K36</f>
        <v/>
      </c>
      <c r="K239" s="44"/>
    </row>
    <row r="240" customFormat="false" ht="13.5" hidden="false" customHeight="true" outlineLevel="0" collapsed="false">
      <c r="G240" s="44"/>
      <c r="I240" s="44"/>
      <c r="J240" s="45" t="str">
        <f aca="false">'Ancestor Data'!L36</f>
        <v/>
      </c>
      <c r="K240" s="44"/>
      <c r="N240" s="43" t="str">
        <f aca="false">'Ancestor Data'!M128</f>
        <v>— #122 · 4x great-grandfather —</v>
      </c>
    </row>
    <row r="241" customFormat="false" ht="13.5" hidden="false" customHeight="true" outlineLevel="0" collapsed="false">
      <c r="G241" s="44"/>
      <c r="I241" s="44"/>
      <c r="K241" s="44"/>
      <c r="M241" s="44"/>
      <c r="N241" s="45" t="str">
        <f aca="false">'Ancestor Data'!K128</f>
        <v/>
      </c>
    </row>
    <row r="242" customFormat="false" ht="13.5" hidden="false" customHeight="true" outlineLevel="0" collapsed="false">
      <c r="G242" s="44"/>
      <c r="I242" s="44"/>
      <c r="K242" s="44"/>
      <c r="L242" s="43" t="str">
        <f aca="false">'Ancestor Data'!M67</f>
        <v>— #61 · 3x great-grandmother —</v>
      </c>
      <c r="M242" s="46"/>
      <c r="N242" s="45" t="str">
        <f aca="false">'Ancestor Data'!L128</f>
        <v/>
      </c>
    </row>
    <row r="243" customFormat="false" ht="13.5" hidden="false" customHeight="true" outlineLevel="0" collapsed="false">
      <c r="G243" s="44"/>
      <c r="I243" s="44"/>
      <c r="L243" s="45" t="str">
        <f aca="false">'Ancestor Data'!K67</f>
        <v/>
      </c>
      <c r="M243" s="44"/>
    </row>
    <row r="244" customFormat="false" ht="13.5" hidden="false" customHeight="true" outlineLevel="0" collapsed="false">
      <c r="G244" s="44"/>
      <c r="I244" s="44"/>
      <c r="L244" s="45" t="str">
        <f aca="false">'Ancestor Data'!L67</f>
        <v/>
      </c>
      <c r="M244" s="44"/>
      <c r="N244" s="43" t="str">
        <f aca="false">'Ancestor Data'!M129</f>
        <v>— #123 · 4x great-grandmother —</v>
      </c>
    </row>
    <row r="245" customFormat="false" ht="13.5" hidden="false" customHeight="true" outlineLevel="0" collapsed="false">
      <c r="G245" s="44"/>
      <c r="I245" s="44"/>
      <c r="N245" s="45" t="str">
        <f aca="false">'Ancestor Data'!K129</f>
        <v/>
      </c>
    </row>
    <row r="246" customFormat="false" ht="13.5" hidden="false" customHeight="true" outlineLevel="0" collapsed="false">
      <c r="G246" s="44"/>
      <c r="H246" s="43" t="str">
        <f aca="false">'Ancestor Data'!M21</f>
        <v>— #15 · Great-grandmother —</v>
      </c>
      <c r="I246" s="46"/>
      <c r="N246" s="45" t="str">
        <f aca="false">'Ancestor Data'!L129</f>
        <v/>
      </c>
    </row>
    <row r="247" customFormat="false" ht="13.5" hidden="false" customHeight="true" outlineLevel="0" collapsed="false">
      <c r="H247" s="45" t="str">
        <f aca="false">'Ancestor Data'!K21</f>
        <v/>
      </c>
      <c r="I247" s="44"/>
    </row>
    <row r="248" customFormat="false" ht="13.5" hidden="false" customHeight="true" outlineLevel="0" collapsed="false">
      <c r="H248" s="45" t="str">
        <f aca="false">'Ancestor Data'!L21</f>
        <v/>
      </c>
      <c r="I248" s="44"/>
      <c r="N248" s="43" t="str">
        <f aca="false">'Ancestor Data'!M130</f>
        <v>— #124 · 4x great-grandfather —</v>
      </c>
    </row>
    <row r="249" customFormat="false" ht="13.5" hidden="false" customHeight="true" outlineLevel="0" collapsed="false">
      <c r="I249" s="44"/>
      <c r="M249" s="44"/>
      <c r="N249" s="45" t="str">
        <f aca="false">'Ancestor Data'!K130</f>
        <v/>
      </c>
    </row>
    <row r="250" customFormat="false" ht="13.5" hidden="false" customHeight="true" outlineLevel="0" collapsed="false">
      <c r="I250" s="44"/>
      <c r="L250" s="43" t="str">
        <f aca="false">'Ancestor Data'!M68</f>
        <v>— #62 · 3x great-grandfather —</v>
      </c>
      <c r="M250" s="46"/>
      <c r="N250" s="45" t="str">
        <f aca="false">'Ancestor Data'!L130</f>
        <v/>
      </c>
    </row>
    <row r="251" customFormat="false" ht="13.5" hidden="false" customHeight="true" outlineLevel="0" collapsed="false">
      <c r="I251" s="44"/>
      <c r="K251" s="44"/>
      <c r="L251" s="45" t="str">
        <f aca="false">'Ancestor Data'!K68</f>
        <v/>
      </c>
      <c r="M251" s="44"/>
    </row>
    <row r="252" customFormat="false" ht="13.5" hidden="false" customHeight="true" outlineLevel="0" collapsed="false">
      <c r="I252" s="44"/>
      <c r="K252" s="44"/>
      <c r="L252" s="45" t="str">
        <f aca="false">'Ancestor Data'!L68</f>
        <v/>
      </c>
      <c r="M252" s="44"/>
      <c r="N252" s="43" t="str">
        <f aca="false">'Ancestor Data'!M131</f>
        <v>— #125 · 4x great-grandmother —</v>
      </c>
    </row>
    <row r="253" customFormat="false" ht="13.5" hidden="false" customHeight="true" outlineLevel="0" collapsed="false">
      <c r="I253" s="44"/>
      <c r="K253" s="44"/>
      <c r="N253" s="45" t="str">
        <f aca="false">'Ancestor Data'!K131</f>
        <v/>
      </c>
    </row>
    <row r="254" customFormat="false" ht="13.5" hidden="false" customHeight="true" outlineLevel="0" collapsed="false">
      <c r="I254" s="44"/>
      <c r="J254" s="43" t="str">
        <f aca="false">'Ancestor Data'!M37</f>
        <v>— #31 · 2x great-grandmother —</v>
      </c>
      <c r="K254" s="46"/>
      <c r="N254" s="45" t="str">
        <f aca="false">'Ancestor Data'!L131</f>
        <v/>
      </c>
    </row>
    <row r="255" customFormat="false" ht="13.5" hidden="false" customHeight="true" outlineLevel="0" collapsed="false">
      <c r="J255" s="45" t="str">
        <f aca="false">'Ancestor Data'!K37</f>
        <v/>
      </c>
      <c r="K255" s="44"/>
    </row>
    <row r="256" customFormat="false" ht="13.5" hidden="false" customHeight="true" outlineLevel="0" collapsed="false">
      <c r="J256" s="45" t="str">
        <f aca="false">'Ancestor Data'!L37</f>
        <v/>
      </c>
      <c r="K256" s="44"/>
      <c r="N256" s="43" t="str">
        <f aca="false">'Ancestor Data'!M132</f>
        <v>— #126 · 4x great-grandfather —</v>
      </c>
    </row>
    <row r="257" customFormat="false" ht="13.5" hidden="false" customHeight="true" outlineLevel="0" collapsed="false">
      <c r="K257" s="44"/>
      <c r="M257" s="44"/>
      <c r="N257" s="45" t="str">
        <f aca="false">'Ancestor Data'!K132</f>
        <v/>
      </c>
    </row>
    <row r="258" customFormat="false" ht="13.5" hidden="false" customHeight="true" outlineLevel="0" collapsed="false">
      <c r="K258" s="44"/>
      <c r="L258" s="43" t="str">
        <f aca="false">'Ancestor Data'!M69</f>
        <v>— #63 · 3x great-grandmother —</v>
      </c>
      <c r="M258" s="46"/>
      <c r="N258" s="45" t="str">
        <f aca="false">'Ancestor Data'!L132</f>
        <v/>
      </c>
    </row>
    <row r="259" customFormat="false" ht="13.5" hidden="false" customHeight="true" outlineLevel="0" collapsed="false">
      <c r="L259" s="45" t="str">
        <f aca="false">'Ancestor Data'!K69</f>
        <v/>
      </c>
      <c r="M259" s="44"/>
    </row>
    <row r="260" customFormat="false" ht="13.5" hidden="false" customHeight="true" outlineLevel="0" collapsed="false">
      <c r="L260" s="45" t="str">
        <f aca="false">'Ancestor Data'!L69</f>
        <v/>
      </c>
      <c r="M260" s="44"/>
      <c r="N260" s="43" t="str">
        <f aca="false">'Ancestor Data'!M133</f>
        <v>— #127 · 4x great-grandmother —</v>
      </c>
    </row>
    <row r="261" customFormat="false" ht="13.5" hidden="false" customHeight="true" outlineLevel="0" collapsed="false">
      <c r="N261" s="45" t="str">
        <f aca="false">'Ancestor Data'!K133</f>
        <v/>
      </c>
    </row>
    <row r="262" customFormat="false" ht="13.5" hidden="false" customHeight="true" outlineLevel="0" collapsed="false">
      <c r="N262" s="45" t="str">
        <f aca="false">'Ancestor Data'!L133</f>
        <v/>
      </c>
    </row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5" hidden="false" customHeight="false" outlineLevel="0" collapsed="false">
      <c r="B265" s="23" t="s">
        <v>92</v>
      </c>
    </row>
  </sheetData>
  <conditionalFormatting sqref="N8">
    <cfRule type="expression" priority="2" aboveAverage="0" equalAverage="0" bottom="0" percent="0" rank="0" text="" dxfId="0">
      <formula>LEFT(N8,1)="—"</formula>
    </cfRule>
  </conditionalFormatting>
  <conditionalFormatting sqref="N12">
    <cfRule type="expression" priority="3" aboveAverage="0" equalAverage="0" bottom="0" percent="0" rank="0" text="" dxfId="0">
      <formula>LEFT(N12,1)="—"</formula>
    </cfRule>
  </conditionalFormatting>
  <conditionalFormatting sqref="N16">
    <cfRule type="expression" priority="4" aboveAverage="0" equalAverage="0" bottom="0" percent="0" rank="0" text="" dxfId="0">
      <formula>LEFT(N16,1)="—"</formula>
    </cfRule>
  </conditionalFormatting>
  <conditionalFormatting sqref="N20">
    <cfRule type="expression" priority="5" aboveAverage="0" equalAverage="0" bottom="0" percent="0" rank="0" text="" dxfId="0">
      <formula>LEFT(N20,1)="—"</formula>
    </cfRule>
  </conditionalFormatting>
  <conditionalFormatting sqref="N24">
    <cfRule type="expression" priority="6" aboveAverage="0" equalAverage="0" bottom="0" percent="0" rank="0" text="" dxfId="0">
      <formula>LEFT(N24,1)="—"</formula>
    </cfRule>
  </conditionalFormatting>
  <conditionalFormatting sqref="N28">
    <cfRule type="expression" priority="7" aboveAverage="0" equalAverage="0" bottom="0" percent="0" rank="0" text="" dxfId="0">
      <formula>LEFT(N28,1)="—"</formula>
    </cfRule>
  </conditionalFormatting>
  <conditionalFormatting sqref="N32">
    <cfRule type="expression" priority="8" aboveAverage="0" equalAverage="0" bottom="0" percent="0" rank="0" text="" dxfId="0">
      <formula>LEFT(N32,1)="—"</formula>
    </cfRule>
  </conditionalFormatting>
  <conditionalFormatting sqref="N36">
    <cfRule type="expression" priority="9" aboveAverage="0" equalAverage="0" bottom="0" percent="0" rank="0" text="" dxfId="0">
      <formula>LEFT(N36,1)="—"</formula>
    </cfRule>
  </conditionalFormatting>
  <conditionalFormatting sqref="N40">
    <cfRule type="expression" priority="10" aboveAverage="0" equalAverage="0" bottom="0" percent="0" rank="0" text="" dxfId="0">
      <formula>LEFT(N40,1)="—"</formula>
    </cfRule>
  </conditionalFormatting>
  <conditionalFormatting sqref="N44">
    <cfRule type="expression" priority="11" aboveAverage="0" equalAverage="0" bottom="0" percent="0" rank="0" text="" dxfId="0">
      <formula>LEFT(N44,1)="—"</formula>
    </cfRule>
  </conditionalFormatting>
  <conditionalFormatting sqref="N48">
    <cfRule type="expression" priority="12" aboveAverage="0" equalAverage="0" bottom="0" percent="0" rank="0" text="" dxfId="0">
      <formula>LEFT(N48,1)="—"</formula>
    </cfRule>
  </conditionalFormatting>
  <conditionalFormatting sqref="N52">
    <cfRule type="expression" priority="13" aboveAverage="0" equalAverage="0" bottom="0" percent="0" rank="0" text="" dxfId="0">
      <formula>LEFT(N52,1)="—"</formula>
    </cfRule>
  </conditionalFormatting>
  <conditionalFormatting sqref="N56">
    <cfRule type="expression" priority="14" aboveAverage="0" equalAverage="0" bottom="0" percent="0" rank="0" text="" dxfId="0">
      <formula>LEFT(N56,1)="—"</formula>
    </cfRule>
  </conditionalFormatting>
  <conditionalFormatting sqref="N60">
    <cfRule type="expression" priority="15" aboveAverage="0" equalAverage="0" bottom="0" percent="0" rank="0" text="" dxfId="0">
      <formula>LEFT(N60,1)="—"</formula>
    </cfRule>
  </conditionalFormatting>
  <conditionalFormatting sqref="N64">
    <cfRule type="expression" priority="16" aboveAverage="0" equalAverage="0" bottom="0" percent="0" rank="0" text="" dxfId="0">
      <formula>LEFT(N64,1)="—"</formula>
    </cfRule>
  </conditionalFormatting>
  <conditionalFormatting sqref="N68">
    <cfRule type="expression" priority="17" aboveAverage="0" equalAverage="0" bottom="0" percent="0" rank="0" text="" dxfId="0">
      <formula>LEFT(N68,1)="—"</formula>
    </cfRule>
  </conditionalFormatting>
  <conditionalFormatting sqref="N72">
    <cfRule type="expression" priority="18" aboveAverage="0" equalAverage="0" bottom="0" percent="0" rank="0" text="" dxfId="0">
      <formula>LEFT(N72,1)="—"</formula>
    </cfRule>
  </conditionalFormatting>
  <conditionalFormatting sqref="N76">
    <cfRule type="expression" priority="19" aboveAverage="0" equalAverage="0" bottom="0" percent="0" rank="0" text="" dxfId="0">
      <formula>LEFT(N76,1)="—"</formula>
    </cfRule>
  </conditionalFormatting>
  <conditionalFormatting sqref="N80">
    <cfRule type="expression" priority="20" aboveAverage="0" equalAverage="0" bottom="0" percent="0" rank="0" text="" dxfId="0">
      <formula>LEFT(N80,1)="—"</formula>
    </cfRule>
  </conditionalFormatting>
  <conditionalFormatting sqref="N84">
    <cfRule type="expression" priority="21" aboveAverage="0" equalAverage="0" bottom="0" percent="0" rank="0" text="" dxfId="0">
      <formula>LEFT(N84,1)="—"</formula>
    </cfRule>
  </conditionalFormatting>
  <conditionalFormatting sqref="N88">
    <cfRule type="expression" priority="22" aboveAverage="0" equalAverage="0" bottom="0" percent="0" rank="0" text="" dxfId="0">
      <formula>LEFT(N88,1)="—"</formula>
    </cfRule>
  </conditionalFormatting>
  <conditionalFormatting sqref="N92">
    <cfRule type="expression" priority="23" aboveAverage="0" equalAverage="0" bottom="0" percent="0" rank="0" text="" dxfId="0">
      <formula>LEFT(N92,1)="—"</formula>
    </cfRule>
  </conditionalFormatting>
  <conditionalFormatting sqref="N96">
    <cfRule type="expression" priority="24" aboveAverage="0" equalAverage="0" bottom="0" percent="0" rank="0" text="" dxfId="0">
      <formula>LEFT(N96,1)="—"</formula>
    </cfRule>
  </conditionalFormatting>
  <conditionalFormatting sqref="N100">
    <cfRule type="expression" priority="25" aboveAverage="0" equalAverage="0" bottom="0" percent="0" rank="0" text="" dxfId="0">
      <formula>LEFT(N100,1)="—"</formula>
    </cfRule>
  </conditionalFormatting>
  <conditionalFormatting sqref="N104">
    <cfRule type="expression" priority="26" aboveAverage="0" equalAverage="0" bottom="0" percent="0" rank="0" text="" dxfId="0">
      <formula>LEFT(N104,1)="—"</formula>
    </cfRule>
  </conditionalFormatting>
  <conditionalFormatting sqref="N108">
    <cfRule type="expression" priority="27" aboveAverage="0" equalAverage="0" bottom="0" percent="0" rank="0" text="" dxfId="0">
      <formula>LEFT(N108,1)="—"</formula>
    </cfRule>
  </conditionalFormatting>
  <conditionalFormatting sqref="N112">
    <cfRule type="expression" priority="28" aboveAverage="0" equalAverage="0" bottom="0" percent="0" rank="0" text="" dxfId="0">
      <formula>LEFT(N112,1)="—"</formula>
    </cfRule>
  </conditionalFormatting>
  <conditionalFormatting sqref="N116">
    <cfRule type="expression" priority="29" aboveAverage="0" equalAverage="0" bottom="0" percent="0" rank="0" text="" dxfId="0">
      <formula>LEFT(N116,1)="—"</formula>
    </cfRule>
  </conditionalFormatting>
  <conditionalFormatting sqref="N120">
    <cfRule type="expression" priority="30" aboveAverage="0" equalAverage="0" bottom="0" percent="0" rank="0" text="" dxfId="0">
      <formula>LEFT(N120,1)="—"</formula>
    </cfRule>
  </conditionalFormatting>
  <conditionalFormatting sqref="N124">
    <cfRule type="expression" priority="31" aboveAverage="0" equalAverage="0" bottom="0" percent="0" rank="0" text="" dxfId="0">
      <formula>LEFT(N124,1)="—"</formula>
    </cfRule>
  </conditionalFormatting>
  <conditionalFormatting sqref="N128">
    <cfRule type="expression" priority="32" aboveAverage="0" equalAverage="0" bottom="0" percent="0" rank="0" text="" dxfId="0">
      <formula>LEFT(N128,1)="—"</formula>
    </cfRule>
  </conditionalFormatting>
  <conditionalFormatting sqref="N132">
    <cfRule type="expression" priority="33" aboveAverage="0" equalAverage="0" bottom="0" percent="0" rank="0" text="" dxfId="0">
      <formula>LEFT(N132,1)="—"</formula>
    </cfRule>
  </conditionalFormatting>
  <conditionalFormatting sqref="N136">
    <cfRule type="expression" priority="34" aboveAverage="0" equalAverage="0" bottom="0" percent="0" rank="0" text="" dxfId="0">
      <formula>LEFT(N136,1)="—"</formula>
    </cfRule>
  </conditionalFormatting>
  <conditionalFormatting sqref="N140">
    <cfRule type="expression" priority="35" aboveAverage="0" equalAverage="0" bottom="0" percent="0" rank="0" text="" dxfId="0">
      <formula>LEFT(N140,1)="—"</formula>
    </cfRule>
  </conditionalFormatting>
  <conditionalFormatting sqref="N144">
    <cfRule type="expression" priority="36" aboveAverage="0" equalAverage="0" bottom="0" percent="0" rank="0" text="" dxfId="0">
      <formula>LEFT(N144,1)="—"</formula>
    </cfRule>
  </conditionalFormatting>
  <conditionalFormatting sqref="N148">
    <cfRule type="expression" priority="37" aboveAverage="0" equalAverage="0" bottom="0" percent="0" rank="0" text="" dxfId="0">
      <formula>LEFT(N148,1)="—"</formula>
    </cfRule>
  </conditionalFormatting>
  <conditionalFormatting sqref="N152">
    <cfRule type="expression" priority="38" aboveAverage="0" equalAverage="0" bottom="0" percent="0" rank="0" text="" dxfId="0">
      <formula>LEFT(N152,1)="—"</formula>
    </cfRule>
  </conditionalFormatting>
  <conditionalFormatting sqref="N156">
    <cfRule type="expression" priority="39" aboveAverage="0" equalAverage="0" bottom="0" percent="0" rank="0" text="" dxfId="0">
      <formula>LEFT(N156,1)="—"</formula>
    </cfRule>
  </conditionalFormatting>
  <conditionalFormatting sqref="N160">
    <cfRule type="expression" priority="40" aboveAverage="0" equalAverage="0" bottom="0" percent="0" rank="0" text="" dxfId="0">
      <formula>LEFT(N160,1)="—"</formula>
    </cfRule>
  </conditionalFormatting>
  <conditionalFormatting sqref="N164">
    <cfRule type="expression" priority="41" aboveAverage="0" equalAverage="0" bottom="0" percent="0" rank="0" text="" dxfId="0">
      <formula>LEFT(N164,1)="—"</formula>
    </cfRule>
  </conditionalFormatting>
  <conditionalFormatting sqref="N168">
    <cfRule type="expression" priority="42" aboveAverage="0" equalAverage="0" bottom="0" percent="0" rank="0" text="" dxfId="0">
      <formula>LEFT(N168,1)="—"</formula>
    </cfRule>
  </conditionalFormatting>
  <conditionalFormatting sqref="N172">
    <cfRule type="expression" priority="43" aboveAverage="0" equalAverage="0" bottom="0" percent="0" rank="0" text="" dxfId="0">
      <formula>LEFT(N172,1)="—"</formula>
    </cfRule>
  </conditionalFormatting>
  <conditionalFormatting sqref="N176">
    <cfRule type="expression" priority="44" aboveAverage="0" equalAverage="0" bottom="0" percent="0" rank="0" text="" dxfId="0">
      <formula>LEFT(N176,1)="—"</formula>
    </cfRule>
  </conditionalFormatting>
  <conditionalFormatting sqref="N180">
    <cfRule type="expression" priority="45" aboveAverage="0" equalAverage="0" bottom="0" percent="0" rank="0" text="" dxfId="0">
      <formula>LEFT(N180,1)="—"</formula>
    </cfRule>
  </conditionalFormatting>
  <conditionalFormatting sqref="N184">
    <cfRule type="expression" priority="46" aboveAverage="0" equalAverage="0" bottom="0" percent="0" rank="0" text="" dxfId="0">
      <formula>LEFT(N184,1)="—"</formula>
    </cfRule>
  </conditionalFormatting>
  <conditionalFormatting sqref="N188">
    <cfRule type="expression" priority="47" aboveAverage="0" equalAverage="0" bottom="0" percent="0" rank="0" text="" dxfId="0">
      <formula>LEFT(N188,1)="—"</formula>
    </cfRule>
  </conditionalFormatting>
  <conditionalFormatting sqref="N192">
    <cfRule type="expression" priority="48" aboveAverage="0" equalAverage="0" bottom="0" percent="0" rank="0" text="" dxfId="0">
      <formula>LEFT(N192,1)="—"</formula>
    </cfRule>
  </conditionalFormatting>
  <conditionalFormatting sqref="N196">
    <cfRule type="expression" priority="49" aboveAverage="0" equalAverage="0" bottom="0" percent="0" rank="0" text="" dxfId="0">
      <formula>LEFT(N196,1)="—"</formula>
    </cfRule>
  </conditionalFormatting>
  <conditionalFormatting sqref="N200">
    <cfRule type="expression" priority="50" aboveAverage="0" equalAverage="0" bottom="0" percent="0" rank="0" text="" dxfId="0">
      <formula>LEFT(N200,1)="—"</formula>
    </cfRule>
  </conditionalFormatting>
  <conditionalFormatting sqref="N204">
    <cfRule type="expression" priority="51" aboveAverage="0" equalAverage="0" bottom="0" percent="0" rank="0" text="" dxfId="0">
      <formula>LEFT(N204,1)="—"</formula>
    </cfRule>
  </conditionalFormatting>
  <conditionalFormatting sqref="N208">
    <cfRule type="expression" priority="52" aboveAverage="0" equalAverage="0" bottom="0" percent="0" rank="0" text="" dxfId="0">
      <formula>LEFT(N208,1)="—"</formula>
    </cfRule>
  </conditionalFormatting>
  <conditionalFormatting sqref="N212">
    <cfRule type="expression" priority="53" aboveAverage="0" equalAverage="0" bottom="0" percent="0" rank="0" text="" dxfId="0">
      <formula>LEFT(N212,1)="—"</formula>
    </cfRule>
  </conditionalFormatting>
  <conditionalFormatting sqref="N216">
    <cfRule type="expression" priority="54" aboveAverage="0" equalAverage="0" bottom="0" percent="0" rank="0" text="" dxfId="0">
      <formula>LEFT(N216,1)="—"</formula>
    </cfRule>
  </conditionalFormatting>
  <conditionalFormatting sqref="N220">
    <cfRule type="expression" priority="55" aboveAverage="0" equalAverage="0" bottom="0" percent="0" rank="0" text="" dxfId="0">
      <formula>LEFT(N220,1)="—"</formula>
    </cfRule>
  </conditionalFormatting>
  <conditionalFormatting sqref="N224">
    <cfRule type="expression" priority="56" aboveAverage="0" equalAverage="0" bottom="0" percent="0" rank="0" text="" dxfId="0">
      <formula>LEFT(N224,1)="—"</formula>
    </cfRule>
  </conditionalFormatting>
  <conditionalFormatting sqref="N228">
    <cfRule type="expression" priority="57" aboveAverage="0" equalAverage="0" bottom="0" percent="0" rank="0" text="" dxfId="0">
      <formula>LEFT(N228,1)="—"</formula>
    </cfRule>
  </conditionalFormatting>
  <conditionalFormatting sqref="N232">
    <cfRule type="expression" priority="58" aboveAverage="0" equalAverage="0" bottom="0" percent="0" rank="0" text="" dxfId="0">
      <formula>LEFT(N232,1)="—"</formula>
    </cfRule>
  </conditionalFormatting>
  <conditionalFormatting sqref="N236">
    <cfRule type="expression" priority="59" aboveAverage="0" equalAverage="0" bottom="0" percent="0" rank="0" text="" dxfId="0">
      <formula>LEFT(N236,1)="—"</formula>
    </cfRule>
  </conditionalFormatting>
  <conditionalFormatting sqref="N240">
    <cfRule type="expression" priority="60" aboveAverage="0" equalAverage="0" bottom="0" percent="0" rank="0" text="" dxfId="0">
      <formula>LEFT(N240,1)="—"</formula>
    </cfRule>
  </conditionalFormatting>
  <conditionalFormatting sqref="N244">
    <cfRule type="expression" priority="61" aboveAverage="0" equalAverage="0" bottom="0" percent="0" rank="0" text="" dxfId="0">
      <formula>LEFT(N244,1)="—"</formula>
    </cfRule>
  </conditionalFormatting>
  <conditionalFormatting sqref="N248">
    <cfRule type="expression" priority="62" aboveAverage="0" equalAverage="0" bottom="0" percent="0" rank="0" text="" dxfId="0">
      <formula>LEFT(N248,1)="—"</formula>
    </cfRule>
  </conditionalFormatting>
  <conditionalFormatting sqref="N252">
    <cfRule type="expression" priority="63" aboveAverage="0" equalAverage="0" bottom="0" percent="0" rank="0" text="" dxfId="0">
      <formula>LEFT(N252,1)="—"</formula>
    </cfRule>
  </conditionalFormatting>
  <conditionalFormatting sqref="N256">
    <cfRule type="expression" priority="64" aboveAverage="0" equalAverage="0" bottom="0" percent="0" rank="0" text="" dxfId="0">
      <formula>LEFT(N256,1)="—"</formula>
    </cfRule>
  </conditionalFormatting>
  <conditionalFormatting sqref="N260">
    <cfRule type="expression" priority="65" aboveAverage="0" equalAverage="0" bottom="0" percent="0" rank="0" text="" dxfId="0">
      <formula>LEFT(N260,1)="—"</formula>
    </cfRule>
  </conditionalFormatting>
  <conditionalFormatting sqref="L10">
    <cfRule type="expression" priority="66" aboveAverage="0" equalAverage="0" bottom="0" percent="0" rank="0" text="" dxfId="0">
      <formula>LEFT(L10,1)="—"</formula>
    </cfRule>
  </conditionalFormatting>
  <conditionalFormatting sqref="L18">
    <cfRule type="expression" priority="67" aboveAverage="0" equalAverage="0" bottom="0" percent="0" rank="0" text="" dxfId="0">
      <formula>LEFT(L18,1)="—"</formula>
    </cfRule>
  </conditionalFormatting>
  <conditionalFormatting sqref="L26">
    <cfRule type="expression" priority="68" aboveAverage="0" equalAverage="0" bottom="0" percent="0" rank="0" text="" dxfId="0">
      <formula>LEFT(L26,1)="—"</formula>
    </cfRule>
  </conditionalFormatting>
  <conditionalFormatting sqref="L34">
    <cfRule type="expression" priority="69" aboveAverage="0" equalAverage="0" bottom="0" percent="0" rank="0" text="" dxfId="0">
      <formula>LEFT(L34,1)="—"</formula>
    </cfRule>
  </conditionalFormatting>
  <conditionalFormatting sqref="L42">
    <cfRule type="expression" priority="70" aboveAverage="0" equalAverage="0" bottom="0" percent="0" rank="0" text="" dxfId="0">
      <formula>LEFT(L42,1)="—"</formula>
    </cfRule>
  </conditionalFormatting>
  <conditionalFormatting sqref="L50">
    <cfRule type="expression" priority="71" aboveAverage="0" equalAverage="0" bottom="0" percent="0" rank="0" text="" dxfId="0">
      <formula>LEFT(L50,1)="—"</formula>
    </cfRule>
  </conditionalFormatting>
  <conditionalFormatting sqref="L58">
    <cfRule type="expression" priority="72" aboveAverage="0" equalAverage="0" bottom="0" percent="0" rank="0" text="" dxfId="0">
      <formula>LEFT(L58,1)="—"</formula>
    </cfRule>
  </conditionalFormatting>
  <conditionalFormatting sqref="L66">
    <cfRule type="expression" priority="73" aboveAverage="0" equalAverage="0" bottom="0" percent="0" rank="0" text="" dxfId="0">
      <formula>LEFT(L66,1)="—"</formula>
    </cfRule>
  </conditionalFormatting>
  <conditionalFormatting sqref="L74">
    <cfRule type="expression" priority="74" aboveAverage="0" equalAverage="0" bottom="0" percent="0" rank="0" text="" dxfId="0">
      <formula>LEFT(L74,1)="—"</formula>
    </cfRule>
  </conditionalFormatting>
  <conditionalFormatting sqref="L82">
    <cfRule type="expression" priority="75" aboveAverage="0" equalAverage="0" bottom="0" percent="0" rank="0" text="" dxfId="0">
      <formula>LEFT(L82,1)="—"</formula>
    </cfRule>
  </conditionalFormatting>
  <conditionalFormatting sqref="L90">
    <cfRule type="expression" priority="76" aboveAverage="0" equalAverage="0" bottom="0" percent="0" rank="0" text="" dxfId="0">
      <formula>LEFT(L90,1)="—"</formula>
    </cfRule>
  </conditionalFormatting>
  <conditionalFormatting sqref="L98">
    <cfRule type="expression" priority="77" aboveAverage="0" equalAverage="0" bottom="0" percent="0" rank="0" text="" dxfId="0">
      <formula>LEFT(L98,1)="—"</formula>
    </cfRule>
  </conditionalFormatting>
  <conditionalFormatting sqref="L106">
    <cfRule type="expression" priority="78" aboveAverage="0" equalAverage="0" bottom="0" percent="0" rank="0" text="" dxfId="0">
      <formula>LEFT(L106,1)="—"</formula>
    </cfRule>
  </conditionalFormatting>
  <conditionalFormatting sqref="L114">
    <cfRule type="expression" priority="79" aboveAverage="0" equalAverage="0" bottom="0" percent="0" rank="0" text="" dxfId="0">
      <formula>LEFT(L114,1)="—"</formula>
    </cfRule>
  </conditionalFormatting>
  <conditionalFormatting sqref="L122">
    <cfRule type="expression" priority="80" aboveAverage="0" equalAverage="0" bottom="0" percent="0" rank="0" text="" dxfId="0">
      <formula>LEFT(L122,1)="—"</formula>
    </cfRule>
  </conditionalFormatting>
  <conditionalFormatting sqref="L130">
    <cfRule type="expression" priority="81" aboveAverage="0" equalAverage="0" bottom="0" percent="0" rank="0" text="" dxfId="0">
      <formula>LEFT(L130,1)="—"</formula>
    </cfRule>
  </conditionalFormatting>
  <conditionalFormatting sqref="L138">
    <cfRule type="expression" priority="82" aboveAverage="0" equalAverage="0" bottom="0" percent="0" rank="0" text="" dxfId="0">
      <formula>LEFT(L138,1)="—"</formula>
    </cfRule>
  </conditionalFormatting>
  <conditionalFormatting sqref="L146">
    <cfRule type="expression" priority="83" aboveAverage="0" equalAverage="0" bottom="0" percent="0" rank="0" text="" dxfId="0">
      <formula>LEFT(L146,1)="—"</formula>
    </cfRule>
  </conditionalFormatting>
  <conditionalFormatting sqref="L154">
    <cfRule type="expression" priority="84" aboveAverage="0" equalAverage="0" bottom="0" percent="0" rank="0" text="" dxfId="0">
      <formula>LEFT(L154,1)="—"</formula>
    </cfRule>
  </conditionalFormatting>
  <conditionalFormatting sqref="L162">
    <cfRule type="expression" priority="85" aboveAverage="0" equalAverage="0" bottom="0" percent="0" rank="0" text="" dxfId="0">
      <formula>LEFT(L162,1)="—"</formula>
    </cfRule>
  </conditionalFormatting>
  <conditionalFormatting sqref="L170">
    <cfRule type="expression" priority="86" aboveAverage="0" equalAverage="0" bottom="0" percent="0" rank="0" text="" dxfId="0">
      <formula>LEFT(L170,1)="—"</formula>
    </cfRule>
  </conditionalFormatting>
  <conditionalFormatting sqref="L178">
    <cfRule type="expression" priority="87" aboveAverage="0" equalAverage="0" bottom="0" percent="0" rank="0" text="" dxfId="0">
      <formula>LEFT(L178,1)="—"</formula>
    </cfRule>
  </conditionalFormatting>
  <conditionalFormatting sqref="L186">
    <cfRule type="expression" priority="88" aboveAverage="0" equalAverage="0" bottom="0" percent="0" rank="0" text="" dxfId="0">
      <formula>LEFT(L186,1)="—"</formula>
    </cfRule>
  </conditionalFormatting>
  <conditionalFormatting sqref="L194">
    <cfRule type="expression" priority="89" aboveAverage="0" equalAverage="0" bottom="0" percent="0" rank="0" text="" dxfId="0">
      <formula>LEFT(L194,1)="—"</formula>
    </cfRule>
  </conditionalFormatting>
  <conditionalFormatting sqref="L202">
    <cfRule type="expression" priority="90" aboveAverage="0" equalAverage="0" bottom="0" percent="0" rank="0" text="" dxfId="0">
      <formula>LEFT(L202,1)="—"</formula>
    </cfRule>
  </conditionalFormatting>
  <conditionalFormatting sqref="L210">
    <cfRule type="expression" priority="91" aboveAverage="0" equalAverage="0" bottom="0" percent="0" rank="0" text="" dxfId="0">
      <formula>LEFT(L210,1)="—"</formula>
    </cfRule>
  </conditionalFormatting>
  <conditionalFormatting sqref="L218">
    <cfRule type="expression" priority="92" aboveAverage="0" equalAverage="0" bottom="0" percent="0" rank="0" text="" dxfId="0">
      <formula>LEFT(L218,1)="—"</formula>
    </cfRule>
  </conditionalFormatting>
  <conditionalFormatting sqref="L226">
    <cfRule type="expression" priority="93" aboveAverage="0" equalAverage="0" bottom="0" percent="0" rank="0" text="" dxfId="0">
      <formula>LEFT(L226,1)="—"</formula>
    </cfRule>
  </conditionalFormatting>
  <conditionalFormatting sqref="L234">
    <cfRule type="expression" priority="94" aboveAverage="0" equalAverage="0" bottom="0" percent="0" rank="0" text="" dxfId="0">
      <formula>LEFT(L234,1)="—"</formula>
    </cfRule>
  </conditionalFormatting>
  <conditionalFormatting sqref="L242">
    <cfRule type="expression" priority="95" aboveAverage="0" equalAverage="0" bottom="0" percent="0" rank="0" text="" dxfId="0">
      <formula>LEFT(L242,1)="—"</formula>
    </cfRule>
  </conditionalFormatting>
  <conditionalFormatting sqref="L250">
    <cfRule type="expression" priority="96" aboveAverage="0" equalAverage="0" bottom="0" percent="0" rank="0" text="" dxfId="0">
      <formula>LEFT(L250,1)="—"</formula>
    </cfRule>
  </conditionalFormatting>
  <conditionalFormatting sqref="L258">
    <cfRule type="expression" priority="97" aboveAverage="0" equalAverage="0" bottom="0" percent="0" rank="0" text="" dxfId="0">
      <formula>LEFT(L258,1)="—"</formula>
    </cfRule>
  </conditionalFormatting>
  <conditionalFormatting sqref="J14">
    <cfRule type="expression" priority="98" aboveAverage="0" equalAverage="0" bottom="0" percent="0" rank="0" text="" dxfId="0">
      <formula>LEFT(J14,1)="—"</formula>
    </cfRule>
  </conditionalFormatting>
  <conditionalFormatting sqref="J30">
    <cfRule type="expression" priority="99" aboveAverage="0" equalAverage="0" bottom="0" percent="0" rank="0" text="" dxfId="0">
      <formula>LEFT(J30,1)="—"</formula>
    </cfRule>
  </conditionalFormatting>
  <conditionalFormatting sqref="J46">
    <cfRule type="expression" priority="100" aboveAverage="0" equalAverage="0" bottom="0" percent="0" rank="0" text="" dxfId="0">
      <formula>LEFT(J46,1)="—"</formula>
    </cfRule>
  </conditionalFormatting>
  <conditionalFormatting sqref="J62">
    <cfRule type="expression" priority="101" aboveAverage="0" equalAverage="0" bottom="0" percent="0" rank="0" text="" dxfId="0">
      <formula>LEFT(J62,1)="—"</formula>
    </cfRule>
  </conditionalFormatting>
  <conditionalFormatting sqref="J78">
    <cfRule type="expression" priority="102" aboveAverage="0" equalAverage="0" bottom="0" percent="0" rank="0" text="" dxfId="0">
      <formula>LEFT(J78,1)="—"</formula>
    </cfRule>
  </conditionalFormatting>
  <conditionalFormatting sqref="J94">
    <cfRule type="expression" priority="103" aboveAverage="0" equalAverage="0" bottom="0" percent="0" rank="0" text="" dxfId="0">
      <formula>LEFT(J94,1)="—"</formula>
    </cfRule>
  </conditionalFormatting>
  <conditionalFormatting sqref="J110">
    <cfRule type="expression" priority="104" aboveAverage="0" equalAverage="0" bottom="0" percent="0" rank="0" text="" dxfId="0">
      <formula>LEFT(J110,1)="—"</formula>
    </cfRule>
  </conditionalFormatting>
  <conditionalFormatting sqref="J126">
    <cfRule type="expression" priority="105" aboveAverage="0" equalAverage="0" bottom="0" percent="0" rank="0" text="" dxfId="0">
      <formula>LEFT(J126,1)="—"</formula>
    </cfRule>
  </conditionalFormatting>
  <conditionalFormatting sqref="J142">
    <cfRule type="expression" priority="106" aboveAverage="0" equalAverage="0" bottom="0" percent="0" rank="0" text="" dxfId="0">
      <formula>LEFT(J142,1)="—"</formula>
    </cfRule>
  </conditionalFormatting>
  <conditionalFormatting sqref="J158">
    <cfRule type="expression" priority="107" aboveAverage="0" equalAverage="0" bottom="0" percent="0" rank="0" text="" dxfId="0">
      <formula>LEFT(J158,1)="—"</formula>
    </cfRule>
  </conditionalFormatting>
  <conditionalFormatting sqref="J174">
    <cfRule type="expression" priority="108" aboveAverage="0" equalAverage="0" bottom="0" percent="0" rank="0" text="" dxfId="0">
      <formula>LEFT(J174,1)="—"</formula>
    </cfRule>
  </conditionalFormatting>
  <conditionalFormatting sqref="J190">
    <cfRule type="expression" priority="109" aboveAverage="0" equalAverage="0" bottom="0" percent="0" rank="0" text="" dxfId="0">
      <formula>LEFT(J190,1)="—"</formula>
    </cfRule>
  </conditionalFormatting>
  <conditionalFormatting sqref="J206">
    <cfRule type="expression" priority="110" aboveAverage="0" equalAverage="0" bottom="0" percent="0" rank="0" text="" dxfId="0">
      <formula>LEFT(J206,1)="—"</formula>
    </cfRule>
  </conditionalFormatting>
  <conditionalFormatting sqref="J222">
    <cfRule type="expression" priority="111" aboveAverage="0" equalAverage="0" bottom="0" percent="0" rank="0" text="" dxfId="0">
      <formula>LEFT(J222,1)="—"</formula>
    </cfRule>
  </conditionalFormatting>
  <conditionalFormatting sqref="J238">
    <cfRule type="expression" priority="112" aboveAverage="0" equalAverage="0" bottom="0" percent="0" rank="0" text="" dxfId="0">
      <formula>LEFT(J238,1)="—"</formula>
    </cfRule>
  </conditionalFormatting>
  <conditionalFormatting sqref="J254">
    <cfRule type="expression" priority="113" aboveAverage="0" equalAverage="0" bottom="0" percent="0" rank="0" text="" dxfId="0">
      <formula>LEFT(J254,1)="—"</formula>
    </cfRule>
  </conditionalFormatting>
  <conditionalFormatting sqref="H22">
    <cfRule type="expression" priority="114" aboveAverage="0" equalAverage="0" bottom="0" percent="0" rank="0" text="" dxfId="0">
      <formula>LEFT(H22,1)="—"</formula>
    </cfRule>
  </conditionalFormatting>
  <conditionalFormatting sqref="H54">
    <cfRule type="expression" priority="115" aboveAverage="0" equalAverage="0" bottom="0" percent="0" rank="0" text="" dxfId="0">
      <formula>LEFT(H54,1)="—"</formula>
    </cfRule>
  </conditionalFormatting>
  <conditionalFormatting sqref="H86">
    <cfRule type="expression" priority="116" aboveAverage="0" equalAverage="0" bottom="0" percent="0" rank="0" text="" dxfId="0">
      <formula>LEFT(H86,1)="—"</formula>
    </cfRule>
  </conditionalFormatting>
  <conditionalFormatting sqref="H118">
    <cfRule type="expression" priority="117" aboveAverage="0" equalAverage="0" bottom="0" percent="0" rank="0" text="" dxfId="0">
      <formula>LEFT(H118,1)="—"</formula>
    </cfRule>
  </conditionalFormatting>
  <conditionalFormatting sqref="H150">
    <cfRule type="expression" priority="118" aboveAverage="0" equalAverage="0" bottom="0" percent="0" rank="0" text="" dxfId="0">
      <formula>LEFT(H150,1)="—"</formula>
    </cfRule>
  </conditionalFormatting>
  <conditionalFormatting sqref="H182">
    <cfRule type="expression" priority="119" aboveAverage="0" equalAverage="0" bottom="0" percent="0" rank="0" text="" dxfId="0">
      <formula>LEFT(H182,1)="—"</formula>
    </cfRule>
  </conditionalFormatting>
  <conditionalFormatting sqref="H214">
    <cfRule type="expression" priority="120" aboveAverage="0" equalAverage="0" bottom="0" percent="0" rank="0" text="" dxfId="0">
      <formula>LEFT(H214,1)="—"</formula>
    </cfRule>
  </conditionalFormatting>
  <conditionalFormatting sqref="H246">
    <cfRule type="expression" priority="121" aboveAverage="0" equalAverage="0" bottom="0" percent="0" rank="0" text="" dxfId="0">
      <formula>LEFT(H246,1)="—"</formula>
    </cfRule>
  </conditionalFormatting>
  <conditionalFormatting sqref="F38">
    <cfRule type="expression" priority="122" aboveAverage="0" equalAverage="0" bottom="0" percent="0" rank="0" text="" dxfId="0">
      <formula>LEFT(F38,1)="—"</formula>
    </cfRule>
  </conditionalFormatting>
  <conditionalFormatting sqref="F102">
    <cfRule type="expression" priority="123" aboveAverage="0" equalAverage="0" bottom="0" percent="0" rank="0" text="" dxfId="0">
      <formula>LEFT(F102,1)="—"</formula>
    </cfRule>
  </conditionalFormatting>
  <conditionalFormatting sqref="F166">
    <cfRule type="expression" priority="124" aboveAverage="0" equalAverage="0" bottom="0" percent="0" rank="0" text="" dxfId="0">
      <formula>LEFT(F166,1)="—"</formula>
    </cfRule>
  </conditionalFormatting>
  <conditionalFormatting sqref="F230">
    <cfRule type="expression" priority="125" aboveAverage="0" equalAverage="0" bottom="0" percent="0" rank="0" text="" dxfId="0">
      <formula>LEFT(F230,1)="—"</formula>
    </cfRule>
  </conditionalFormatting>
  <conditionalFormatting sqref="D70">
    <cfRule type="expression" priority="126" aboveAverage="0" equalAverage="0" bottom="0" percent="0" rank="0" text="" dxfId="0">
      <formula>LEFT(D70,1)="—"</formula>
    </cfRule>
  </conditionalFormatting>
  <conditionalFormatting sqref="D198">
    <cfRule type="expression" priority="127" aboveAverage="0" equalAverage="0" bottom="0" percent="0" rank="0" text="" dxfId="0">
      <formula>LEFT(D198,1)="—"</formula>
    </cfRule>
  </conditionalFormatting>
  <conditionalFormatting sqref="B134">
    <cfRule type="expression" priority="128" aboveAverage="0" equalAverage="0" bottom="0" percent="0" rank="0" text="" dxfId="0">
      <formula>LEFT(B134,1)="—"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4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geneticvoyage.com</oddFooter>
  </headerFooter>
  <rowBreaks count="3" manualBreakCount="3">
    <brk id="71" man="true" max="16383" min="0"/>
    <brk id="135" man="true" max="16383" min="0"/>
    <brk id="199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3"/>
    <pageSetUpPr fitToPage="true"/>
  </sheetPr>
  <dimension ref="A1:J2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9" min="2" style="0" width="14"/>
    <col collapsed="false" customWidth="true" hidden="false" outlineLevel="0" max="10" min="10" style="0" width="2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</row>
    <row r="4" customFormat="false" ht="30" hidden="false" customHeight="true" outlineLevel="0" collapsed="false">
      <c r="B4" s="5" t="s">
        <v>99</v>
      </c>
    </row>
    <row r="5" customFormat="false" ht="15.75" hidden="false" customHeight="true" outlineLevel="0" collapsed="false">
      <c r="B5" s="6" t="s">
        <v>100</v>
      </c>
    </row>
    <row r="6" customFormat="false" ht="6" hidden="false" customHeight="true" outlineLevel="0" collapsed="false"/>
    <row r="8" customFormat="false" ht="25.5" hidden="false" customHeight="true" outlineLevel="0" collapsed="false">
      <c r="B8" s="48" t="str">
        <f aca="false">'Ancestor Data'!M10</f>
        <v>— #4 · Grandfather —</v>
      </c>
      <c r="C8" s="48"/>
      <c r="D8" s="48" t="str">
        <f aca="false">'Ancestor Data'!M11</f>
        <v>— #5 · Grandmother —</v>
      </c>
      <c r="E8" s="48"/>
      <c r="F8" s="48" t="str">
        <f aca="false">'Ancestor Data'!M12</f>
        <v>— #6 · Grandfather —</v>
      </c>
      <c r="G8" s="48"/>
      <c r="H8" s="48" t="str">
        <f aca="false">'Ancestor Data'!M13</f>
        <v>— #7 · Grandmother —</v>
      </c>
      <c r="I8" s="48"/>
    </row>
    <row r="9" customFormat="false" ht="24" hidden="false" customHeight="true" outlineLevel="0" collapsed="false">
      <c r="B9" s="49" t="str">
        <f aca="false">'Ancestor Data'!K10</f>
        <v/>
      </c>
      <c r="C9" s="49"/>
      <c r="D9" s="49" t="str">
        <f aca="false">'Ancestor Data'!K11</f>
        <v/>
      </c>
      <c r="E9" s="49"/>
      <c r="F9" s="49" t="str">
        <f aca="false">'Ancestor Data'!K12</f>
        <v/>
      </c>
      <c r="G9" s="49"/>
      <c r="H9" s="49" t="str">
        <f aca="false">'Ancestor Data'!K13</f>
        <v/>
      </c>
      <c r="I9" s="49"/>
    </row>
    <row r="10" customFormat="false" ht="24" hidden="false" customHeight="true" outlineLevel="0" collapsed="false">
      <c r="B10" s="50" t="str">
        <f aca="false">'Ancestor Data'!L10</f>
        <v/>
      </c>
      <c r="C10" s="50"/>
      <c r="D10" s="50" t="str">
        <f aca="false">'Ancestor Data'!L11</f>
        <v/>
      </c>
      <c r="E10" s="50"/>
      <c r="F10" s="50" t="str">
        <f aca="false">'Ancestor Data'!L12</f>
        <v/>
      </c>
      <c r="G10" s="50"/>
      <c r="H10" s="50" t="str">
        <f aca="false">'Ancestor Data'!L13</f>
        <v/>
      </c>
      <c r="I10" s="50"/>
    </row>
    <row r="11" customFormat="false" ht="9" hidden="false" customHeight="true" outlineLevel="0" collapsed="false">
      <c r="B11" s="44"/>
      <c r="D11" s="44"/>
      <c r="F11" s="44"/>
      <c r="H11" s="44"/>
    </row>
    <row r="12" customFormat="false" ht="9" hidden="false" customHeight="true" outlineLevel="0" collapsed="false">
      <c r="B12" s="44"/>
      <c r="C12" s="51"/>
      <c r="D12" s="46"/>
      <c r="F12" s="44"/>
      <c r="G12" s="51"/>
      <c r="H12" s="46"/>
    </row>
    <row r="13" customFormat="false" ht="9" hidden="false" customHeight="true" outlineLevel="0" collapsed="false">
      <c r="C13" s="44"/>
      <c r="G13" s="44"/>
    </row>
    <row r="14" customFormat="false" ht="25.5" hidden="false" customHeight="true" outlineLevel="0" collapsed="false">
      <c r="C14" s="48" t="str">
        <f aca="false">'Ancestor Data'!M8</f>
        <v>— #2 · Father —</v>
      </c>
      <c r="D14" s="48"/>
      <c r="G14" s="48" t="str">
        <f aca="false">'Ancestor Data'!M9</f>
        <v>— #3 · Mother —</v>
      </c>
      <c r="H14" s="48"/>
    </row>
    <row r="15" customFormat="false" ht="24" hidden="false" customHeight="true" outlineLevel="0" collapsed="false">
      <c r="C15" s="49" t="str">
        <f aca="false">'Ancestor Data'!K8</f>
        <v/>
      </c>
      <c r="D15" s="49"/>
      <c r="G15" s="49" t="str">
        <f aca="false">'Ancestor Data'!K9</f>
        <v/>
      </c>
      <c r="H15" s="49"/>
    </row>
    <row r="16" customFormat="false" ht="24" hidden="false" customHeight="true" outlineLevel="0" collapsed="false">
      <c r="C16" s="50" t="str">
        <f aca="false">'Ancestor Data'!L8</f>
        <v/>
      </c>
      <c r="D16" s="50"/>
      <c r="G16" s="50" t="str">
        <f aca="false">'Ancestor Data'!L9</f>
        <v/>
      </c>
      <c r="H16" s="50"/>
    </row>
    <row r="17" customFormat="false" ht="9" hidden="false" customHeight="true" outlineLevel="0" collapsed="false">
      <c r="C17" s="44"/>
      <c r="G17" s="44"/>
    </row>
    <row r="18" customFormat="false" ht="9" hidden="false" customHeight="true" outlineLevel="0" collapsed="false">
      <c r="C18" s="44"/>
      <c r="D18" s="51"/>
      <c r="E18" s="51"/>
      <c r="F18" s="51"/>
      <c r="G18" s="46"/>
    </row>
    <row r="19" customFormat="false" ht="9" hidden="false" customHeight="true" outlineLevel="0" collapsed="false">
      <c r="E19" s="44"/>
    </row>
    <row r="20" customFormat="false" ht="25.5" hidden="false" customHeight="true" outlineLevel="0" collapsed="false">
      <c r="E20" s="52" t="str">
        <f aca="false">'Ancestor Data'!M7</f>
        <v>— #1 · Starting person —</v>
      </c>
      <c r="F20" s="52"/>
    </row>
    <row r="21" customFormat="false" ht="24" hidden="false" customHeight="true" outlineLevel="0" collapsed="false">
      <c r="E21" s="49" t="str">
        <f aca="false">'Ancestor Data'!K7</f>
        <v/>
      </c>
      <c r="F21" s="49"/>
    </row>
    <row r="22" customFormat="false" ht="24" hidden="false" customHeight="true" outlineLevel="0" collapsed="false">
      <c r="E22" s="50" t="str">
        <f aca="false">'Ancestor Data'!L7</f>
        <v/>
      </c>
      <c r="F22" s="50"/>
    </row>
    <row r="24" customFormat="false" ht="15" hidden="false" customHeight="false" outlineLevel="0" collapsed="false">
      <c r="B24" s="23" t="s">
        <v>92</v>
      </c>
    </row>
  </sheetData>
  <mergeCells count="21"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C14:D14"/>
    <mergeCell ref="G14:H14"/>
    <mergeCell ref="C15:D15"/>
    <mergeCell ref="G15:H15"/>
    <mergeCell ref="C16:D16"/>
    <mergeCell ref="G16:H16"/>
    <mergeCell ref="E20:F20"/>
    <mergeCell ref="E21:F21"/>
    <mergeCell ref="E22:F22"/>
  </mergeCells>
  <conditionalFormatting sqref="E20">
    <cfRule type="expression" priority="2" aboveAverage="0" equalAverage="0" bottom="0" percent="0" rank="0" text="" dxfId="0">
      <formula>LEFT(E20,1)="—"</formula>
    </cfRule>
  </conditionalFormatting>
  <conditionalFormatting sqref="C14">
    <cfRule type="expression" priority="3" aboveAverage="0" equalAverage="0" bottom="0" percent="0" rank="0" text="" dxfId="0">
      <formula>LEFT(C14,1)="—"</formula>
    </cfRule>
  </conditionalFormatting>
  <conditionalFormatting sqref="G14">
    <cfRule type="expression" priority="4" aboveAverage="0" equalAverage="0" bottom="0" percent="0" rank="0" text="" dxfId="0">
      <formula>LEFT(G14,1)="—"</formula>
    </cfRule>
  </conditionalFormatting>
  <conditionalFormatting sqref="B8">
    <cfRule type="expression" priority="5" aboveAverage="0" equalAverage="0" bottom="0" percent="0" rank="0" text="" dxfId="0">
      <formula>LEFT(B8,1)="—"</formula>
    </cfRule>
  </conditionalFormatting>
  <conditionalFormatting sqref="D8">
    <cfRule type="expression" priority="6" aboveAverage="0" equalAverage="0" bottom="0" percent="0" rank="0" text="" dxfId="0">
      <formula>LEFT(D8,1)="—"</formula>
    </cfRule>
  </conditionalFormatting>
  <conditionalFormatting sqref="F8">
    <cfRule type="expression" priority="7" aboveAverage="0" equalAverage="0" bottom="0" percent="0" rank="0" text="" dxfId="0">
      <formula>LEFT(F8,1)="—"</formula>
    </cfRule>
  </conditionalFormatting>
  <conditionalFormatting sqref="H8">
    <cfRule type="expression" priority="8" aboveAverage="0" equalAverage="0" bottom="0" percent="0" rank="0" text="" dxfId="0">
      <formula>LEFT(H8,1)="—"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geneticvoyage.com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3"/>
    <pageSetUpPr fitToPage="true"/>
  </sheetPr>
  <dimension ref="A1:R3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7" min="2" style="0" width="12"/>
    <col collapsed="false" customWidth="true" hidden="false" outlineLevel="0" max="18" min="18" style="0" width="2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6.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customFormat="false" ht="30" hidden="false" customHeight="true" outlineLevel="0" collapsed="false">
      <c r="B4" s="5" t="s">
        <v>101</v>
      </c>
    </row>
    <row r="5" customFormat="false" ht="15.75" hidden="false" customHeight="true" outlineLevel="0" collapsed="false">
      <c r="B5" s="6" t="s">
        <v>100</v>
      </c>
    </row>
    <row r="6" customFormat="false" ht="6" hidden="false" customHeight="true" outlineLevel="0" collapsed="false"/>
    <row r="8" customFormat="false" ht="25.5" hidden="false" customHeight="true" outlineLevel="0" collapsed="false">
      <c r="B8" s="48" t="str">
        <f aca="false">'Ancestor Data'!M14</f>
        <v>— #8 · Great-grandfather —</v>
      </c>
      <c r="C8" s="48"/>
      <c r="D8" s="48" t="str">
        <f aca="false">'Ancestor Data'!M15</f>
        <v>— #9 · Great-grandmother —</v>
      </c>
      <c r="E8" s="48"/>
      <c r="F8" s="48" t="str">
        <f aca="false">'Ancestor Data'!M16</f>
        <v>— #10 · Great-grandfather —</v>
      </c>
      <c r="G8" s="48"/>
      <c r="H8" s="48" t="str">
        <f aca="false">'Ancestor Data'!M17</f>
        <v>— #11 · Great-grandmother —</v>
      </c>
      <c r="I8" s="48"/>
      <c r="J8" s="48" t="str">
        <f aca="false">'Ancestor Data'!M18</f>
        <v>— #12 · Great-grandfather —</v>
      </c>
      <c r="K8" s="48"/>
      <c r="L8" s="48" t="str">
        <f aca="false">'Ancestor Data'!M19</f>
        <v>— #13 · Great-grandmother —</v>
      </c>
      <c r="M8" s="48"/>
      <c r="N8" s="48" t="str">
        <f aca="false">'Ancestor Data'!M20</f>
        <v>— #14 · Great-grandfather —</v>
      </c>
      <c r="O8" s="48"/>
      <c r="P8" s="48" t="str">
        <f aca="false">'Ancestor Data'!M21</f>
        <v>— #15 · Great-grandmother —</v>
      </c>
      <c r="Q8" s="48"/>
    </row>
    <row r="9" customFormat="false" ht="24" hidden="false" customHeight="true" outlineLevel="0" collapsed="false">
      <c r="B9" s="49" t="str">
        <f aca="false">'Ancestor Data'!K14</f>
        <v/>
      </c>
      <c r="C9" s="49"/>
      <c r="D9" s="49" t="str">
        <f aca="false">'Ancestor Data'!K15</f>
        <v/>
      </c>
      <c r="E9" s="49"/>
      <c r="F9" s="49" t="str">
        <f aca="false">'Ancestor Data'!K16</f>
        <v/>
      </c>
      <c r="G9" s="49"/>
      <c r="H9" s="49" t="str">
        <f aca="false">'Ancestor Data'!K17</f>
        <v/>
      </c>
      <c r="I9" s="49"/>
      <c r="J9" s="49" t="str">
        <f aca="false">'Ancestor Data'!K18</f>
        <v/>
      </c>
      <c r="K9" s="49"/>
      <c r="L9" s="49" t="str">
        <f aca="false">'Ancestor Data'!K19</f>
        <v/>
      </c>
      <c r="M9" s="49"/>
      <c r="N9" s="49" t="str">
        <f aca="false">'Ancestor Data'!K20</f>
        <v/>
      </c>
      <c r="O9" s="49"/>
      <c r="P9" s="49" t="str">
        <f aca="false">'Ancestor Data'!K21</f>
        <v/>
      </c>
      <c r="Q9" s="49"/>
    </row>
    <row r="10" customFormat="false" ht="24" hidden="false" customHeight="true" outlineLevel="0" collapsed="false">
      <c r="B10" s="50" t="str">
        <f aca="false">'Ancestor Data'!L14</f>
        <v/>
      </c>
      <c r="C10" s="50"/>
      <c r="D10" s="50" t="str">
        <f aca="false">'Ancestor Data'!L15</f>
        <v/>
      </c>
      <c r="E10" s="50"/>
      <c r="F10" s="50" t="str">
        <f aca="false">'Ancestor Data'!L16</f>
        <v/>
      </c>
      <c r="G10" s="50"/>
      <c r="H10" s="50" t="str">
        <f aca="false">'Ancestor Data'!L17</f>
        <v/>
      </c>
      <c r="I10" s="50"/>
      <c r="J10" s="50" t="str">
        <f aca="false">'Ancestor Data'!L18</f>
        <v/>
      </c>
      <c r="K10" s="50"/>
      <c r="L10" s="50" t="str">
        <f aca="false">'Ancestor Data'!L19</f>
        <v/>
      </c>
      <c r="M10" s="50"/>
      <c r="N10" s="50" t="str">
        <f aca="false">'Ancestor Data'!L20</f>
        <v/>
      </c>
      <c r="O10" s="50"/>
      <c r="P10" s="50" t="str">
        <f aca="false">'Ancestor Data'!L21</f>
        <v/>
      </c>
      <c r="Q10" s="50"/>
    </row>
    <row r="11" customFormat="false" ht="9" hidden="false" customHeight="true" outlineLevel="0" collapsed="false">
      <c r="B11" s="44"/>
      <c r="D11" s="44"/>
      <c r="F11" s="44"/>
      <c r="H11" s="44"/>
      <c r="J11" s="44"/>
      <c r="L11" s="44"/>
      <c r="N11" s="44"/>
      <c r="P11" s="44"/>
    </row>
    <row r="12" customFormat="false" ht="9" hidden="false" customHeight="true" outlineLevel="0" collapsed="false">
      <c r="B12" s="44"/>
      <c r="C12" s="51"/>
      <c r="D12" s="46"/>
      <c r="F12" s="44"/>
      <c r="G12" s="51"/>
      <c r="H12" s="46"/>
      <c r="J12" s="44"/>
      <c r="K12" s="51"/>
      <c r="L12" s="46"/>
      <c r="N12" s="44"/>
      <c r="O12" s="51"/>
      <c r="P12" s="46"/>
    </row>
    <row r="13" customFormat="false" ht="9" hidden="false" customHeight="true" outlineLevel="0" collapsed="false">
      <c r="C13" s="44"/>
      <c r="G13" s="44"/>
      <c r="K13" s="44"/>
      <c r="O13" s="44"/>
    </row>
    <row r="14" customFormat="false" ht="25.5" hidden="false" customHeight="true" outlineLevel="0" collapsed="false">
      <c r="C14" s="48" t="str">
        <f aca="false">'Ancestor Data'!M10</f>
        <v>— #4 · Grandfather —</v>
      </c>
      <c r="D14" s="48"/>
      <c r="G14" s="48" t="str">
        <f aca="false">'Ancestor Data'!M11</f>
        <v>— #5 · Grandmother —</v>
      </c>
      <c r="H14" s="48"/>
      <c r="K14" s="48" t="str">
        <f aca="false">'Ancestor Data'!M12</f>
        <v>— #6 · Grandfather —</v>
      </c>
      <c r="L14" s="48"/>
      <c r="O14" s="48" t="str">
        <f aca="false">'Ancestor Data'!M13</f>
        <v>— #7 · Grandmother —</v>
      </c>
      <c r="P14" s="48"/>
    </row>
    <row r="15" customFormat="false" ht="24" hidden="false" customHeight="true" outlineLevel="0" collapsed="false">
      <c r="C15" s="49" t="str">
        <f aca="false">'Ancestor Data'!K10</f>
        <v/>
      </c>
      <c r="D15" s="49"/>
      <c r="G15" s="49" t="str">
        <f aca="false">'Ancestor Data'!K11</f>
        <v/>
      </c>
      <c r="H15" s="49"/>
      <c r="K15" s="49" t="str">
        <f aca="false">'Ancestor Data'!K12</f>
        <v/>
      </c>
      <c r="L15" s="49"/>
      <c r="O15" s="49" t="str">
        <f aca="false">'Ancestor Data'!K13</f>
        <v/>
      </c>
      <c r="P15" s="49"/>
    </row>
    <row r="16" customFormat="false" ht="24" hidden="false" customHeight="true" outlineLevel="0" collapsed="false">
      <c r="C16" s="50" t="str">
        <f aca="false">'Ancestor Data'!L10</f>
        <v/>
      </c>
      <c r="D16" s="50"/>
      <c r="G16" s="50" t="str">
        <f aca="false">'Ancestor Data'!L11</f>
        <v/>
      </c>
      <c r="H16" s="50"/>
      <c r="K16" s="50" t="str">
        <f aca="false">'Ancestor Data'!L12</f>
        <v/>
      </c>
      <c r="L16" s="50"/>
      <c r="O16" s="50" t="str">
        <f aca="false">'Ancestor Data'!L13</f>
        <v/>
      </c>
      <c r="P16" s="50"/>
    </row>
    <row r="17" customFormat="false" ht="9" hidden="false" customHeight="true" outlineLevel="0" collapsed="false">
      <c r="C17" s="44"/>
      <c r="G17" s="44"/>
      <c r="K17" s="44"/>
      <c r="O17" s="44"/>
    </row>
    <row r="18" customFormat="false" ht="9" hidden="false" customHeight="true" outlineLevel="0" collapsed="false">
      <c r="C18" s="44"/>
      <c r="D18" s="51"/>
      <c r="E18" s="51"/>
      <c r="F18" s="51"/>
      <c r="G18" s="46"/>
      <c r="K18" s="44"/>
      <c r="L18" s="51"/>
      <c r="M18" s="51"/>
      <c r="N18" s="51"/>
      <c r="O18" s="46"/>
    </row>
    <row r="19" customFormat="false" ht="9" hidden="false" customHeight="true" outlineLevel="0" collapsed="false">
      <c r="E19" s="44"/>
      <c r="M19" s="44"/>
    </row>
    <row r="20" customFormat="false" ht="25.5" hidden="false" customHeight="true" outlineLevel="0" collapsed="false">
      <c r="E20" s="48" t="str">
        <f aca="false">'Ancestor Data'!M8</f>
        <v>— #2 · Father —</v>
      </c>
      <c r="F20" s="48"/>
      <c r="M20" s="48" t="str">
        <f aca="false">'Ancestor Data'!M9</f>
        <v>— #3 · Mother —</v>
      </c>
      <c r="N20" s="48"/>
    </row>
    <row r="21" customFormat="false" ht="24" hidden="false" customHeight="true" outlineLevel="0" collapsed="false">
      <c r="E21" s="49" t="str">
        <f aca="false">'Ancestor Data'!K8</f>
        <v/>
      </c>
      <c r="F21" s="49"/>
      <c r="M21" s="49" t="str">
        <f aca="false">'Ancestor Data'!K9</f>
        <v/>
      </c>
      <c r="N21" s="49"/>
    </row>
    <row r="22" customFormat="false" ht="24" hidden="false" customHeight="true" outlineLevel="0" collapsed="false">
      <c r="E22" s="50" t="str">
        <f aca="false">'Ancestor Data'!L8</f>
        <v/>
      </c>
      <c r="F22" s="50"/>
      <c r="M22" s="50" t="str">
        <f aca="false">'Ancestor Data'!L9</f>
        <v/>
      </c>
      <c r="N22" s="50"/>
    </row>
    <row r="23" customFormat="false" ht="9" hidden="false" customHeight="true" outlineLevel="0" collapsed="false">
      <c r="E23" s="44"/>
      <c r="M23" s="44"/>
    </row>
    <row r="24" customFormat="false" ht="9" hidden="false" customHeight="true" outlineLevel="0" collapsed="false">
      <c r="E24" s="44"/>
      <c r="F24" s="51"/>
      <c r="G24" s="51"/>
      <c r="H24" s="51"/>
      <c r="I24" s="51"/>
      <c r="J24" s="51"/>
      <c r="K24" s="51"/>
      <c r="L24" s="51"/>
      <c r="M24" s="46"/>
    </row>
    <row r="25" customFormat="false" ht="9" hidden="false" customHeight="true" outlineLevel="0" collapsed="false">
      <c r="I25" s="44"/>
    </row>
    <row r="26" customFormat="false" ht="25.5" hidden="false" customHeight="true" outlineLevel="0" collapsed="false">
      <c r="I26" s="52" t="str">
        <f aca="false">'Ancestor Data'!M7</f>
        <v>— #1 · Starting person —</v>
      </c>
      <c r="J26" s="52"/>
    </row>
    <row r="27" customFormat="false" ht="24" hidden="false" customHeight="true" outlineLevel="0" collapsed="false">
      <c r="I27" s="49" t="str">
        <f aca="false">'Ancestor Data'!K7</f>
        <v/>
      </c>
      <c r="J27" s="49"/>
    </row>
    <row r="28" customFormat="false" ht="24" hidden="false" customHeight="true" outlineLevel="0" collapsed="false">
      <c r="I28" s="50" t="str">
        <f aca="false">'Ancestor Data'!L7</f>
        <v/>
      </c>
      <c r="J28" s="50"/>
    </row>
    <row r="30" customFormat="false" ht="15" hidden="false" customHeight="false" outlineLevel="0" collapsed="false">
      <c r="B30" s="23" t="s">
        <v>92</v>
      </c>
    </row>
  </sheetData>
  <mergeCells count="45">
    <mergeCell ref="B8:C8"/>
    <mergeCell ref="D8:E8"/>
    <mergeCell ref="F8:G8"/>
    <mergeCell ref="H8:I8"/>
    <mergeCell ref="J8:K8"/>
    <mergeCell ref="L8:M8"/>
    <mergeCell ref="N8:O8"/>
    <mergeCell ref="P8:Q8"/>
    <mergeCell ref="B9:C9"/>
    <mergeCell ref="D9:E9"/>
    <mergeCell ref="F9:G9"/>
    <mergeCell ref="H9:I9"/>
    <mergeCell ref="J9:K9"/>
    <mergeCell ref="L9:M9"/>
    <mergeCell ref="N9:O9"/>
    <mergeCell ref="P9:Q9"/>
    <mergeCell ref="B10:C10"/>
    <mergeCell ref="D10:E10"/>
    <mergeCell ref="F10:G10"/>
    <mergeCell ref="H10:I10"/>
    <mergeCell ref="J10:K10"/>
    <mergeCell ref="L10:M10"/>
    <mergeCell ref="N10:O10"/>
    <mergeCell ref="P10:Q10"/>
    <mergeCell ref="C14:D14"/>
    <mergeCell ref="G14:H14"/>
    <mergeCell ref="K14:L14"/>
    <mergeCell ref="O14:P14"/>
    <mergeCell ref="C15:D15"/>
    <mergeCell ref="G15:H15"/>
    <mergeCell ref="K15:L15"/>
    <mergeCell ref="O15:P15"/>
    <mergeCell ref="C16:D16"/>
    <mergeCell ref="G16:H16"/>
    <mergeCell ref="K16:L16"/>
    <mergeCell ref="O16:P16"/>
    <mergeCell ref="E20:F20"/>
    <mergeCell ref="M20:N20"/>
    <mergeCell ref="E21:F21"/>
    <mergeCell ref="M21:N21"/>
    <mergeCell ref="E22:F22"/>
    <mergeCell ref="M22:N22"/>
    <mergeCell ref="I26:J26"/>
    <mergeCell ref="I27:J27"/>
    <mergeCell ref="I28:J28"/>
  </mergeCells>
  <conditionalFormatting sqref="I26">
    <cfRule type="expression" priority="2" aboveAverage="0" equalAverage="0" bottom="0" percent="0" rank="0" text="" dxfId="0">
      <formula>LEFT(I26,1)="—"</formula>
    </cfRule>
  </conditionalFormatting>
  <conditionalFormatting sqref="E20">
    <cfRule type="expression" priority="3" aboveAverage="0" equalAverage="0" bottom="0" percent="0" rank="0" text="" dxfId="0">
      <formula>LEFT(E20,1)="—"</formula>
    </cfRule>
  </conditionalFormatting>
  <conditionalFormatting sqref="M20">
    <cfRule type="expression" priority="4" aboveAverage="0" equalAverage="0" bottom="0" percent="0" rank="0" text="" dxfId="0">
      <formula>LEFT(M20,1)="—"</formula>
    </cfRule>
  </conditionalFormatting>
  <conditionalFormatting sqref="C14">
    <cfRule type="expression" priority="5" aboveAverage="0" equalAverage="0" bottom="0" percent="0" rank="0" text="" dxfId="0">
      <formula>LEFT(C14,1)="—"</formula>
    </cfRule>
  </conditionalFormatting>
  <conditionalFormatting sqref="G14">
    <cfRule type="expression" priority="6" aboveAverage="0" equalAverage="0" bottom="0" percent="0" rank="0" text="" dxfId="0">
      <formula>LEFT(G14,1)="—"</formula>
    </cfRule>
  </conditionalFormatting>
  <conditionalFormatting sqref="K14">
    <cfRule type="expression" priority="7" aboveAverage="0" equalAverage="0" bottom="0" percent="0" rank="0" text="" dxfId="0">
      <formula>LEFT(K14,1)="—"</formula>
    </cfRule>
  </conditionalFormatting>
  <conditionalFormatting sqref="O14">
    <cfRule type="expression" priority="8" aboveAverage="0" equalAverage="0" bottom="0" percent="0" rank="0" text="" dxfId="0">
      <formula>LEFT(O14,1)="—"</formula>
    </cfRule>
  </conditionalFormatting>
  <conditionalFormatting sqref="B8">
    <cfRule type="expression" priority="9" aboveAverage="0" equalAverage="0" bottom="0" percent="0" rank="0" text="" dxfId="0">
      <formula>LEFT(B8,1)="—"</formula>
    </cfRule>
  </conditionalFormatting>
  <conditionalFormatting sqref="D8">
    <cfRule type="expression" priority="10" aboveAverage="0" equalAverage="0" bottom="0" percent="0" rank="0" text="" dxfId="0">
      <formula>LEFT(D8,1)="—"</formula>
    </cfRule>
  </conditionalFormatting>
  <conditionalFormatting sqref="F8">
    <cfRule type="expression" priority="11" aboveAverage="0" equalAverage="0" bottom="0" percent="0" rank="0" text="" dxfId="0">
      <formula>LEFT(F8,1)="—"</formula>
    </cfRule>
  </conditionalFormatting>
  <conditionalFormatting sqref="H8">
    <cfRule type="expression" priority="12" aboveAverage="0" equalAverage="0" bottom="0" percent="0" rank="0" text="" dxfId="0">
      <formula>LEFT(H8,1)="—"</formula>
    </cfRule>
  </conditionalFormatting>
  <conditionalFormatting sqref="J8">
    <cfRule type="expression" priority="13" aboveAverage="0" equalAverage="0" bottom="0" percent="0" rank="0" text="" dxfId="0">
      <formula>LEFT(J8,1)="—"</formula>
    </cfRule>
  </conditionalFormatting>
  <conditionalFormatting sqref="L8">
    <cfRule type="expression" priority="14" aboveAverage="0" equalAverage="0" bottom="0" percent="0" rank="0" text="" dxfId="0">
      <formula>LEFT(L8,1)="—"</formula>
    </cfRule>
  </conditionalFormatting>
  <conditionalFormatting sqref="N8">
    <cfRule type="expression" priority="15" aboveAverage="0" equalAverage="0" bottom="0" percent="0" rank="0" text="" dxfId="0">
      <formula>LEFT(N8,1)="—"</formula>
    </cfRule>
  </conditionalFormatting>
  <conditionalFormatting sqref="P8">
    <cfRule type="expression" priority="16" aboveAverage="0" equalAverage="0" bottom="0" percent="0" rank="0" text="" dxfId="0">
      <formula>LEFT(P8,1)="—"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geneticvoyage.com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2026-10-03T09:44:26Z</dcterms:created>
  <dc:creator>Genetic Voyage</dc:creator>
  <dc:description/>
  <dc:language>en-US</dc:language>
  <cp:lastModifiedBy/>
  <dcterms:modified xsi:type="dcterms:W3CDTF">2026-10-03T09:44:26Z</dcterms:modified>
  <cp:revision>0</cp:revision>
  <dc:subject/>
  <dc:title>Genetic Voyage Family Tree Template Pack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