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4.xml.rels" ContentType="application/vnd.openxmlformats-package.relationships+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drawings/drawing4.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Predictor" sheetId="1" state="visible" r:id="rId3"/>
    <sheet name="Batch Matches" sheetId="2" state="visible" r:id="rId4"/>
    <sheet name="Shared cM Data" sheetId="3" state="visible" r:id="rId5"/>
    <sheet name="Methodology" sheetId="4" state="visible" r:id="rId6"/>
    <sheet name="Lookup Table" sheetId="5" state="visible" r:id="rId7"/>
    <sheet name="Engine" sheetId="6" state="visible" r:id="rId8"/>
    <sheet name="Batch Engine" sheetId="7" state="visible" r:id="rId9"/>
  </sheets>
  <definedNames>
    <definedName function="false" hidden="false" localSheetId="1" name="_xlnm.Print_Area" vbProcedure="false">'Batch Matches'!$A$1:$L$110</definedName>
    <definedName function="false" hidden="false" localSheetId="1" name="_xlnm.Print_Titles" vbProcedure="false">'Batch Matches'!$10:$10</definedName>
    <definedName function="false" hidden="false" localSheetId="3" name="_xlnm.Print_Area" vbProcedure="false">Methodology!$A$1:$D$36</definedName>
    <definedName function="false" hidden="false" localSheetId="0" name="_xlnm.Print_Area" vbProcedure="false">Predictor!$A$1:$J$43</definedName>
    <definedName function="false" hidden="false" localSheetId="2" name="_xlnm.Print_Area" vbProcedure="false">'Shared cM Data'!$A$1:$K$57</definedName>
    <definedName function="false" hidden="true" localSheetId="2" name="_xlnm._FilterDatabase" vbProcedure="false">'Shared cM Data'!$B$10:$K$57</definedName>
    <definedName function="false" hidden="false" name="Conf_Mod" vbProcedure="false">Methodology!$C$15</definedName>
    <definedName function="false" hidden="false" name="Conf_Strong" vbProcedure="false">Methodology!$C$14</definedName>
    <definedName function="false" hidden="false" name="Endogamy" vbProcedure="false">Predictor!$D$13</definedName>
    <definedName function="false" hidden="false" name="Genome_cM" vbProcedure="false">Methodology!$C$10</definedName>
    <definedName function="false" hidden="false" name="Half_Factor" vbProcedure="false">Methodology!$C$13</definedName>
    <definedName function="false" hidden="false" name="Input_cM" vbProcedure="false">Predictor!$D$11</definedName>
    <definedName function="false" hidden="false" name="Prior_Base" vbProcedure="false">Methodology!$C$12</definedName>
    <definedName function="false" hidden="false" name="Prior_Mode" vbProcedure="false">Predictor!$D$12</definedName>
    <definedName function="false" hidden="false" name="Z_Edge" vbProcedure="false">Methodology!$C$11</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<sst xmlns="http://schemas.openxmlformats.org/spreadsheetml/2006/main" count="349" uniqueCount="226">
  <si>
    <t xml:space="preserve">Shared cM Relationship Predictor</t>
  </si>
  <si>
    <t xml:space="preserve">Estimate which relationships are consistent with the total centimorgans (cM) you share with a DNA match, ranked by relative likelihood. Built on the Shared cM Project 4.0 (Bettinger, 2020). Edit the yellow cells.</t>
  </si>
  <si>
    <t xml:space="preserve">1 · INPUTS</t>
  </si>
  <si>
    <t xml:space="preserve">Shared cM with your match</t>
  </si>
  <si>
    <t xml:space="preserve">Total shared cM as listed by your testing company (not the longest segment).</t>
  </si>
  <si>
    <t xml:space="preserve">Prior (how common each relative type is)</t>
  </si>
  <si>
    <t xml:space="preserve">Population-weighted</t>
  </si>
  <si>
    <t xml:space="preserve">Population-weighted favours more distant relatives (there are more of them). Uniform = data fit only.</t>
  </si>
  <si>
    <t xml:space="preserve">Endogamy / pedigree collapse suspected?</t>
  </si>
  <si>
    <t xml:space="preserve">No</t>
  </si>
  <si>
    <t xml:space="preserve">Yes if the families are endogamous (e.g. Ashkenazi, founder populations) or related in several ways.</t>
  </si>
  <si>
    <t xml:space="preserve">2 · RESULT</t>
  </si>
  <si>
    <t xml:space="preserve">Most likely relationship</t>
  </si>
  <si>
    <t xml:space="preserve">Relative likelihood</t>
  </si>
  <si>
    <t xml:space="preserve">Confidence</t>
  </si>
  <si>
    <t xml:space="preserve">Runner-up</t>
  </si>
  <si>
    <t xml:space="preserve">Relationships consistent with this cM</t>
  </si>
  <si>
    <t xml:space="preserve">Max. generations back</t>
  </si>
  <si>
    <t xml:space="preserve">Share of genome (approx.)</t>
  </si>
  <si>
    <t xml:space="preserve">Simple threshold (v1 method)</t>
  </si>
  <si>
    <t xml:space="preserve">Cross-check with the interactive Shared cM Project tool at DNA Painter  &gt;</t>
  </si>
  <si>
    <t xml:space="preserve">3 · TOP CANDIDATES</t>
  </si>
  <si>
    <t xml:space="preserve">Rank</t>
  </si>
  <si>
    <t xml:space="preserve">Relationship</t>
  </si>
  <si>
    <t xml:space="preserve">Category</t>
  </si>
  <si>
    <t xml:space="preserve">Avg cM</t>
  </si>
  <si>
    <t xml:space="preserve">Min cM</t>
  </si>
  <si>
    <t xml:space="preserve">Max cM</t>
  </si>
  <si>
    <t xml:space="preserve">Likelihood</t>
  </si>
  <si>
    <t xml:space="preserve">Gens back</t>
  </si>
  <si>
    <t xml:space="preserve">Visual</t>
  </si>
  <si>
    <t xml:space="preserve">Likelihoods are relative among the 47 relationship types in the project and assume a single line of descent (no endogamy).</t>
  </si>
  <si>
    <t xml:space="preserve">4 · NOTES</t>
  </si>
  <si>
    <t xml:space="preserve">Yellow cells with blue text are inputs. Everything else recalculates. Model settings, sources and limitations are on the 'Methodology' sheet.</t>
  </si>
  <si>
    <t xml:space="preserve">Need to check many matches at once? Paste names and cM values into the 'Batch Matches' sheet (up to 100 rows).</t>
  </si>
  <si>
    <t xml:space="preserve">Real relationships have wide, overlapping cM ranges. Cross-check with the interactive Shared cM Project tool at DNAPainter.com before drawing conclusions.</t>
  </si>
  <si>
    <t xml:space="preserve">Batch Matches</t>
  </si>
  <si>
    <t xml:space="preserve">Paste match names and total shared cM into the yellow cells (up to 100 matches). Each row gets its own ranked result using the same model and the Prior setting chosen on the Predictor sheet. Endogamy is not modelled here.</t>
  </si>
  <si>
    <t xml:space="preserve">Matches entered:</t>
  </si>
  <si>
    <t xml:space="preserve">#</t>
  </si>
  <si>
    <t xml:space="preserve">Match name</t>
  </si>
  <si>
    <t xml:space="preserve">Shared cM</t>
  </si>
  <si>
    <t xml:space="preserve">Consistent</t>
  </si>
  <si>
    <t xml:space="preserve">% genome</t>
  </si>
  <si>
    <t xml:space="preserve">Simple threshold (v1)</t>
  </si>
  <si>
    <t xml:space="preserve">Example match (overwrite)</t>
  </si>
  <si>
    <t xml:space="preserve">Shared cM Project 4.0 — reference data</t>
  </si>
  <si>
    <t xml:space="preserve">Blue = typed-in data (edit to test other datasets). Meioses and generations are derived from the relationship definition: cousin n·C m·R → meioses = 2(n+1)+m, generations back to the common ancestor (furthest side) = n+1+m. Avg / Min / Max in cM; Min/Max = 99th-percentile range.</t>
  </si>
  <si>
    <t xml:space="preserve">Short label</t>
  </si>
  <si>
    <t xml:space="preserve">Lineage</t>
  </si>
  <si>
    <t xml:space="preserve">Meioses</t>
  </si>
  <si>
    <t xml:space="preserve">Parent / child</t>
  </si>
  <si>
    <t xml:space="preserve">Parent/child</t>
  </si>
  <si>
    <t xml:space="preserve">Direct line</t>
  </si>
  <si>
    <t xml:space="preserve">Full</t>
  </si>
  <si>
    <t xml:space="preserve">Full sibling</t>
  </si>
  <si>
    <t xml:space="preserve">Sibling</t>
  </si>
  <si>
    <t xml:space="preserve">Half sibling</t>
  </si>
  <si>
    <t xml:space="preserve">Half</t>
  </si>
  <si>
    <t xml:space="preserve">Grandparent / grandchild</t>
  </si>
  <si>
    <t xml:space="preserve">Grandparent</t>
  </si>
  <si>
    <t xml:space="preserve">Aunt/uncle · niece/nephew</t>
  </si>
  <si>
    <t xml:space="preserve">Aunt/uncle</t>
  </si>
  <si>
    <t xml:space="preserve">Avuncular</t>
  </si>
  <si>
    <t xml:space="preserve">Great-grandparent / great-grandchild</t>
  </si>
  <si>
    <t xml:space="preserve">Great-grandparent</t>
  </si>
  <si>
    <t xml:space="preserve">Half aunt/uncle · half niece/nephew</t>
  </si>
  <si>
    <t xml:space="preserve">Half aunt/uncle</t>
  </si>
  <si>
    <t xml:space="preserve">1st cousin</t>
  </si>
  <si>
    <t xml:space="preserve">1C</t>
  </si>
  <si>
    <t xml:space="preserve">Cousin</t>
  </si>
  <si>
    <t xml:space="preserve">Great-aunt/uncle · great-niece/nephew</t>
  </si>
  <si>
    <t xml:space="preserve">Great-aunt/uncle</t>
  </si>
  <si>
    <t xml:space="preserve">Half 1st cousin</t>
  </si>
  <si>
    <t xml:space="preserve">Half 1C</t>
  </si>
  <si>
    <t xml:space="preserve">1st cousin once removed</t>
  </si>
  <si>
    <t xml:space="preserve">1C1R</t>
  </si>
  <si>
    <t xml:space="preserve">Half great-aunt/uncle · half great-niece/nephew</t>
  </si>
  <si>
    <t xml:space="preserve">Half great-aunt/uncle</t>
  </si>
  <si>
    <t xml:space="preserve">2×great-aunt/uncle · 2×great-niece/nephew</t>
  </si>
  <si>
    <t xml:space="preserve">GG-aunt/uncle</t>
  </si>
  <si>
    <t xml:space="preserve">2nd cousin</t>
  </si>
  <si>
    <t xml:space="preserve">2C</t>
  </si>
  <si>
    <t xml:space="preserve">Half 1st cousin once removed</t>
  </si>
  <si>
    <t xml:space="preserve">Half 1C1R</t>
  </si>
  <si>
    <t xml:space="preserve">1st cousin twice removed</t>
  </si>
  <si>
    <t xml:space="preserve">1C2R</t>
  </si>
  <si>
    <t xml:space="preserve">Half 2×great-aunt/uncle · half 2×great-niece/nephew</t>
  </si>
  <si>
    <t xml:space="preserve">Half GG-aunt/uncle</t>
  </si>
  <si>
    <t xml:space="preserve">Half 1st cousin twice removed</t>
  </si>
  <si>
    <t xml:space="preserve">Half 1C2R</t>
  </si>
  <si>
    <t xml:space="preserve">2nd cousin once removed</t>
  </si>
  <si>
    <t xml:space="preserve">2C1R</t>
  </si>
  <si>
    <t xml:space="preserve">Half 2nd cousin</t>
  </si>
  <si>
    <t xml:space="preserve">Half 2C</t>
  </si>
  <si>
    <t xml:space="preserve">1st cousin 3 times removed</t>
  </si>
  <si>
    <t xml:space="preserve">1C3R</t>
  </si>
  <si>
    <t xml:space="preserve">3rd cousin</t>
  </si>
  <si>
    <t xml:space="preserve">3C</t>
  </si>
  <si>
    <t xml:space="preserve">2nd cousin twice removed</t>
  </si>
  <si>
    <t xml:space="preserve">2C2R</t>
  </si>
  <si>
    <t xml:space="preserve">Half 2nd cousin once removed</t>
  </si>
  <si>
    <t xml:space="preserve">Half 2C1R</t>
  </si>
  <si>
    <t xml:space="preserve">Half 1st cousin 3 times removed</t>
  </si>
  <si>
    <t xml:space="preserve">Half 1C3R</t>
  </si>
  <si>
    <t xml:space="preserve">2nd cousin 3 times removed</t>
  </si>
  <si>
    <t xml:space="preserve">2C3R</t>
  </si>
  <si>
    <t xml:space="preserve">Half 2nd cousin twice removed</t>
  </si>
  <si>
    <t xml:space="preserve">Half 2C2R</t>
  </si>
  <si>
    <t xml:space="preserve">Half 3rd cousin</t>
  </si>
  <si>
    <t xml:space="preserve">Half 3C</t>
  </si>
  <si>
    <t xml:space="preserve">3rd cousin once removed</t>
  </si>
  <si>
    <t xml:space="preserve">3C1R</t>
  </si>
  <si>
    <t xml:space="preserve">Half 3rd cousin once removed</t>
  </si>
  <si>
    <t xml:space="preserve">Half 3C1R</t>
  </si>
  <si>
    <t xml:space="preserve">3rd cousin twice removed</t>
  </si>
  <si>
    <t xml:space="preserve">3C2R</t>
  </si>
  <si>
    <t xml:space="preserve">4th cousin</t>
  </si>
  <si>
    <t xml:space="preserve">4C</t>
  </si>
  <si>
    <t xml:space="preserve">4th cousin once removed</t>
  </si>
  <si>
    <t xml:space="preserve">4C1R</t>
  </si>
  <si>
    <t xml:space="preserve">Half 3rd cousin twice removed</t>
  </si>
  <si>
    <t xml:space="preserve">Half 3C2R</t>
  </si>
  <si>
    <t xml:space="preserve">3rd cousin 3 times removed</t>
  </si>
  <si>
    <t xml:space="preserve">3C3R</t>
  </si>
  <si>
    <t xml:space="preserve">5th cousin</t>
  </si>
  <si>
    <t xml:space="preserve">5C</t>
  </si>
  <si>
    <t xml:space="preserve">4th cousin twice removed</t>
  </si>
  <si>
    <t xml:space="preserve">4C2R</t>
  </si>
  <si>
    <t xml:space="preserve">5th cousin once removed</t>
  </si>
  <si>
    <t xml:space="preserve">5C1R</t>
  </si>
  <si>
    <t xml:space="preserve">4th cousin 3 times removed</t>
  </si>
  <si>
    <t xml:space="preserve">4C3R</t>
  </si>
  <si>
    <t xml:space="preserve">5th cousin twice removed</t>
  </si>
  <si>
    <t xml:space="preserve">5C2R</t>
  </si>
  <si>
    <t xml:space="preserve">6th cousin</t>
  </si>
  <si>
    <t xml:space="preserve">6C</t>
  </si>
  <si>
    <t xml:space="preserve">6th cousin once removed</t>
  </si>
  <si>
    <t xml:space="preserve">6C1R</t>
  </si>
  <si>
    <t xml:space="preserve">7th cousin</t>
  </si>
  <si>
    <t xml:space="preserve">7C</t>
  </si>
  <si>
    <t xml:space="preserve">5th cousin 3 times removed</t>
  </si>
  <si>
    <t xml:space="preserve">5C3R</t>
  </si>
  <si>
    <t xml:space="preserve">6th cousin twice removed</t>
  </si>
  <si>
    <t xml:space="preserve">6C2R</t>
  </si>
  <si>
    <t xml:space="preserve">7th cousin once removed</t>
  </si>
  <si>
    <t xml:space="preserve">7C1R</t>
  </si>
  <si>
    <t xml:space="preserve">8th cousin</t>
  </si>
  <si>
    <t xml:space="preserve">8C</t>
  </si>
  <si>
    <t xml:space="preserve">Methodology, settings &amp; sources</t>
  </si>
  <si>
    <t xml:space="preserve">MODEL SETTINGS  (blue cells can be edited)</t>
  </si>
  <si>
    <t xml:space="preserve">Genome size used for % shared (cM)</t>
  </si>
  <si>
    <t xml:space="preserve">Total used by the DNA Painter Shared cM tool (23andMe basis) to convert cM to a percentage. Source: DNA Painter Shared cM Project 4.0 tool v4.</t>
  </si>
  <si>
    <t xml:space="preserve">Range-edge z-score</t>
  </si>
  <si>
    <t xml:space="preserve">The project reports a 'low to high; 99th percentile' range. Assumption: the range edges sit at ±2.576 standard deviations (two-sided 99%).</t>
  </si>
  <si>
    <t xml:space="preserve">Prior growth per meiosis (population-weighted)</t>
  </si>
  <si>
    <t xml:space="preserve">Heuristic assumption: each extra meiosis (step) between two people roughly doubles the number of relatives of that type. Set to 1 to switch the effect off.</t>
  </si>
  <si>
    <t xml:space="preserve">Half-relative prior factor</t>
  </si>
  <si>
    <t xml:space="preserve">Heuristic assumption: half relatives are rarer than full relatives at the same distance, so their prior is multiplied by this factor.</t>
  </si>
  <si>
    <t xml:space="preserve">'Strong' confidence threshold (top likelihood ≥)</t>
  </si>
  <si>
    <t xml:space="preserve">Top candidate at or above this relative likelihood is labelled Strong. Assumption chosen for readability, not a statistical test.</t>
  </si>
  <si>
    <t xml:space="preserve">'Moderate' confidence threshold (top likelihood ≥)</t>
  </si>
  <si>
    <t xml:space="preserve">Between this value and the Strong threshold the result is labelled Moderate; below it, Weak. Assumption chosen for readability.</t>
  </si>
  <si>
    <t xml:space="preserve">HOW THE PREDICTOR WORKS</t>
  </si>
  <si>
    <t xml:space="preserve">1.  Data: 47 relationship types from the Shared cM Project 4.0 (average, lowest and highest shared cM; highest/lowest = 99th percentile). See the 'Shared cM Data' sheet.</t>
  </si>
  <si>
    <t xml:space="preserve">2.  Range test: a relationship is 'consistent' with your cM only if the value lies between its project minimum and maximum.</t>
  </si>
  <si>
    <t xml:space="preserve">3.  Fit: each relationship's distribution is approximated by a two-piece (split) normal curve that peaks at the project average, with the low and high range edges at ±z standard deviations. The curve height at your cM is the 'fit'.</t>
  </si>
  <si>
    <t xml:space="preserve">4.  Prior: in Population-weighted mode the fit is multiplied by a prior = (growth per meiosis)^(meioses) × (half-relative factor if half). In Uniform mode every relationship gets the same prior of 1.</t>
  </si>
  <si>
    <t xml:space="preserve">5.  Relative likelihood = fit × prior, divided by the sum over all 47 relationships. The 'Engine' sheet shows every step; 'Batch Engine' repeats it for up to 100 matches.</t>
  </si>
  <si>
    <t xml:space="preserve">6.  The v1 'simple threshold' lookup from the original template is kept ('Lookup Table' sheet) and shown beside the new result for comparison.</t>
  </si>
  <si>
    <t xml:space="preserve">LIMITATIONS — READ BEFORE DRAWING CONCLUSIONS</t>
  </si>
  <si>
    <t xml:space="preserve">•  Relative likelihoods are a transparent approximation built from published averages and ranges. They are NOT the Ancestry/DNA Geek probabilities used by DNA Painter. Always cross-check at DNAPainter.com.</t>
  </si>
  <si>
    <t xml:space="preserve">•  Real cM distributions are skewed and heavy-tailed; the project ranges contain outliers and the 99th-percentile edges are assumed to be symmetric z-scores here.</t>
  </si>
  <si>
    <t xml:space="preserve">•  For relationships more distant than half 2nd cousin the project averages were determined only from submissions where DNA was shared; the chance of sharing no detectable DNA at all rises quickly with distance.</t>
  </si>
  <si>
    <t xml:space="preserve">•  The statistics do not cater for pedigree collapse or endogamy, and likelihoods assume a single genealogical relationship. Shared cM is total shared cM; use segment data and trees to confirm.</t>
  </si>
  <si>
    <t xml:space="preserve">•  Prior settings (growth per meiosis, half-relative factor) are heuristic assumptions, not measured population frequencies. Change them on this sheet to test how sensitive the answer is.</t>
  </si>
  <si>
    <t xml:space="preserve">SOURCES &amp; ATTRIBUTION</t>
  </si>
  <si>
    <t xml:space="preserve">Data</t>
  </si>
  <si>
    <t xml:space="preserve">The Shared cM Project 4.0 (March 2020), Blaine T. Bettinger, licensed CC BY 4.0. Values on 'Shared cM Data' were transcribed from the interactive version v4 by Jonny Perl at DNA Painter; check against the source before republishing.</t>
  </si>
  <si>
    <t xml:space="preserve">Project page</t>
  </si>
  <si>
    <t xml:space="preserve">https://thegeneticgenealogist.com/2020/03/27/version-4-0-march-2020-update-to-the-shared-cm-project/</t>
  </si>
  <si>
    <t xml:space="preserve">Interactive tool</t>
  </si>
  <si>
    <t xml:space="preserve">https://dnapainter.com/tools/sharedcmv4</t>
  </si>
  <si>
    <t xml:space="preserve">Min Shared cM</t>
  </si>
  <si>
    <t xml:space="preserve">Most Likely Relationship (single most probable category)</t>
  </si>
  <si>
    <t xml:space="preserve">Legacy v1 thresholds — kept for comparison.</t>
  </si>
  <si>
    <t xml:space="preserve">Unrelated or very distant (5th cousin or further)</t>
  </si>
  <si>
    <t xml:space="preserve">Used by 'Simple threshold (v1 method)' on Predictor and Batch Matches.</t>
  </si>
  <si>
    <t xml:space="preserve">Distant cousin (4th-6th cousin range)</t>
  </si>
  <si>
    <t xml:space="preserve">2nd cousin once removed / 3rd cousin (higher shared)</t>
  </si>
  <si>
    <t xml:space="preserve">1st cousin twice removed / half 1st cousin once removed</t>
  </si>
  <si>
    <t xml:space="preserve">1st cousin once removed / half-aunt-uncle</t>
  </si>
  <si>
    <t xml:space="preserve">Half-sibling / aunt-uncle / grandparent-grandchild / niece-nephew</t>
  </si>
  <si>
    <t xml:space="preserve">Parent-child (near identical, ~50% shared)</t>
  </si>
  <si>
    <t xml:space="preserve">Engine — per-relationship calculation for the Predictor sheet</t>
  </si>
  <si>
    <t xml:space="preserve">Green = linked from another sheet, black = formula. Do not edit; change inputs on Predictor / Methodology / Shared cM Data.</t>
  </si>
  <si>
    <t xml:space="preserve">σ low</t>
  </si>
  <si>
    <t xml:space="preserve">σ high</t>
  </si>
  <si>
    <t xml:space="preserve">In range</t>
  </si>
  <si>
    <t xml:space="preserve">Fit (density)</t>
  </si>
  <si>
    <t xml:space="preserve">Prior</t>
  </si>
  <si>
    <t xml:space="preserve">Weight</t>
  </si>
  <si>
    <t xml:space="preserve">Summary</t>
  </si>
  <si>
    <t xml:space="preserve">Sum of weights</t>
  </si>
  <si>
    <t xml:space="preserve">Relationships consistent (in range)</t>
  </si>
  <si>
    <t xml:space="preserve">Max generations back (consistent set)</t>
  </si>
  <si>
    <t xml:space="preserve">Valid input? (1 = yes)</t>
  </si>
  <si>
    <t xml:space="preserve">Chart helper</t>
  </si>
  <si>
    <t xml:space="preserve">Label</t>
  </si>
  <si>
    <t xml:space="preserve">Gap (min)</t>
  </si>
  <si>
    <t xml:space="preserve">Min→avg</t>
  </si>
  <si>
    <t xml:space="preserve">Avg→max</t>
  </si>
  <si>
    <t xml:space="preserve">Max</t>
  </si>
  <si>
    <t xml:space="preserve">Row idx</t>
  </si>
  <si>
    <t xml:space="preserve">—</t>
  </si>
  <si>
    <t xml:space="preserve">► Your match</t>
  </si>
  <si>
    <t xml:space="preserve">Marker width (cM)</t>
  </si>
  <si>
    <t xml:space="preserve">Batch Engine — weights for each match in 'Batch Matches' (47 relationship columns)</t>
  </si>
  <si>
    <t xml:space="preserve">Do not edit. Row numbers match 'Batch Matches'.</t>
  </si>
  <si>
    <t xml:space="preserve">Index</t>
  </si>
  <si>
    <t xml:space="preserve">cM</t>
  </si>
  <si>
    <t xml:space="preserve">Sum</t>
  </si>
  <si>
    <t xml:space="preserve">Top weight</t>
  </si>
  <si>
    <t xml:space="preserve">Top idx</t>
  </si>
  <si>
    <t xml:space="preserve">2nd weight</t>
  </si>
  <si>
    <t xml:space="preserve">2nd idx · Prior →</t>
  </si>
</sst>
</file>

<file path=xl/styles.xml><?xml version="1.0" encoding="utf-8"?>
<styleSheet xmlns="http://schemas.openxmlformats.org/spreadsheetml/2006/main">
  <numFmts count="14">
    <numFmt numFmtId="164" formatCode="General"/>
    <numFmt numFmtId="165" formatCode="#,##0.0"/>
    <numFmt numFmtId="166" formatCode="0.0%"/>
    <numFmt numFmtId="167" formatCode="0&quot; of 47&quot;"/>
    <numFmt numFmtId="168" formatCode="0&quot; gen.&quot;"/>
    <numFmt numFmtId="169" formatCode="0.00%"/>
    <numFmt numFmtId="170" formatCode="#,##0"/>
    <numFmt numFmtId="171" formatCode="General"/>
    <numFmt numFmtId="172" formatCode="0.000"/>
    <numFmt numFmtId="173" formatCode="0.0"/>
    <numFmt numFmtId="174" formatCode="0.00"/>
    <numFmt numFmtId="175" formatCode="0%"/>
    <numFmt numFmtId="176" formatCode="0.000000"/>
    <numFmt numFmtId="177" formatCode="0"/>
  </numFmts>
  <fonts count="28">
    <font>
      <sz val="11"/>
      <color theme="1"/>
      <name val="Calibri"/>
      <family val="2"/>
      <charset val="1"/>
    </font>
    <font>
      <sz val="10"/>
      <name val="Arial"/>
      <family val="0"/>
    </font>
    <font>
      <sz val="10"/>
      <name val="Arial"/>
      <family val="0"/>
    </font>
    <font>
      <sz val="10"/>
      <name val="Arial"/>
      <family val="0"/>
    </font>
    <font>
      <b val="true"/>
      <sz val="18"/>
      <color rgb="FF1F3B4D"/>
      <name val="Arial"/>
      <family val="0"/>
      <charset val="1"/>
    </font>
    <font>
      <sz val="10"/>
      <color rgb="FF333333"/>
      <name val="Arial"/>
      <family val="0"/>
      <charset val="1"/>
    </font>
    <font>
      <b val="true"/>
      <sz val="11"/>
      <color rgb="FFFFFFFF"/>
      <name val="Arial"/>
      <family val="0"/>
      <charset val="1"/>
    </font>
    <font>
      <b val="true"/>
      <sz val="11"/>
      <color rgb="FF1F3B4D"/>
      <name val="Arial"/>
      <family val="0"/>
      <charset val="1"/>
    </font>
    <font>
      <b val="true"/>
      <sz val="11"/>
      <color rgb="FF0000FF"/>
      <name val="Arial"/>
      <family val="0"/>
      <charset val="1"/>
    </font>
    <font>
      <i val="true"/>
      <sz val="9"/>
      <color rgb="FF333333"/>
      <name val="Arial"/>
      <family val="0"/>
      <charset val="1"/>
    </font>
    <font>
      <b val="true"/>
      <sz val="14"/>
      <color rgb="FF1F3B4D"/>
      <name val="Arial"/>
      <family val="0"/>
      <charset val="1"/>
    </font>
    <font>
      <b val="true"/>
      <sz val="10"/>
      <color rgb="FF1F3B4D"/>
      <name val="Arial"/>
      <family val="0"/>
      <charset val="1"/>
    </font>
    <font>
      <b val="true"/>
      <sz val="12"/>
      <color rgb="FF1F3B4D"/>
      <name val="Arial"/>
      <family val="0"/>
      <charset val="1"/>
    </font>
    <font>
      <b val="true"/>
      <sz val="11"/>
      <color rgb="FF333333"/>
      <name val="Arial"/>
      <family val="0"/>
      <charset val="1"/>
    </font>
    <font>
      <i val="true"/>
      <sz val="10"/>
      <color rgb="FF333333"/>
      <name val="Arial"/>
      <family val="0"/>
      <charset val="1"/>
    </font>
    <font>
      <b val="true"/>
      <sz val="10"/>
      <color rgb="FF7A3E00"/>
      <name val="Arial"/>
      <family val="0"/>
      <charset val="1"/>
    </font>
    <font>
      <u val="single"/>
      <sz val="10"/>
      <color rgb="FF0563C1"/>
      <name val="Arial"/>
      <family val="0"/>
      <charset val="1"/>
    </font>
    <font>
      <sz val="10"/>
      <color rgb="FF3DB8A9"/>
      <name val="Arial"/>
      <family val="0"/>
      <charset val="1"/>
    </font>
    <font>
      <sz val="9"/>
      <color rgb="FF333333"/>
      <name val="Arial"/>
      <family val="0"/>
      <charset val="1"/>
    </font>
    <font>
      <b val="true"/>
      <sz val="10"/>
      <color rgb="FF333333"/>
      <name val="Arial"/>
      <family val="0"/>
      <charset val="1"/>
    </font>
    <font>
      <b val="true"/>
      <sz val="10"/>
      <color rgb="FFFFFFFF"/>
      <name val="Arial"/>
      <family val="0"/>
      <charset val="1"/>
    </font>
    <font>
      <sz val="10"/>
      <color rgb="FF0000FF"/>
      <name val="Arial"/>
      <family val="0"/>
      <charset val="1"/>
    </font>
    <font>
      <b val="true"/>
      <sz val="10"/>
      <color rgb="FF0000FF"/>
      <name val="Arial"/>
      <family val="0"/>
      <charset val="1"/>
    </font>
    <font>
      <b val="true"/>
      <sz val="9"/>
      <color rgb="FF1F3B4D"/>
      <name val="Arial"/>
      <family val="0"/>
      <charset val="1"/>
    </font>
    <font>
      <sz val="10"/>
      <name val="Arial"/>
      <family val="0"/>
      <charset val="1"/>
    </font>
    <font>
      <sz val="10"/>
      <color rgb="FF008000"/>
      <name val="Arial"/>
      <family val="0"/>
      <charset val="1"/>
    </font>
    <font>
      <sz val="9"/>
      <color rgb="FF008000"/>
      <name val="Arial"/>
      <family val="0"/>
      <charset val="1"/>
    </font>
    <font>
      <b val="true"/>
      <sz val="9"/>
      <color rgb="FFFFFFFF"/>
      <name val="Arial"/>
      <family val="0"/>
      <charset val="1"/>
    </font>
  </fonts>
  <fills count="7">
    <fill>
      <patternFill patternType="none"/>
    </fill>
    <fill>
      <patternFill patternType="gray125"/>
    </fill>
    <fill>
      <patternFill patternType="solid">
        <fgColor rgb="FF1F3B4D"/>
        <bgColor rgb="FF333333"/>
      </patternFill>
    </fill>
    <fill>
      <patternFill patternType="solid">
        <fgColor rgb="FF3DB8A9"/>
        <bgColor rgb="FF339966"/>
      </patternFill>
    </fill>
    <fill>
      <patternFill patternType="solid">
        <fgColor rgb="FFFFFF99"/>
        <bgColor rgb="FFFFEB9C"/>
      </patternFill>
    </fill>
    <fill>
      <patternFill patternType="solid">
        <fgColor rgb="FFEAF2F4"/>
        <bgColor rgb="FFDDF1EE"/>
      </patternFill>
    </fill>
    <fill>
      <patternFill patternType="solid">
        <fgColor rgb="FFF5F9FA"/>
        <bgColor rgb="FFFFFFFF"/>
      </patternFill>
    </fill>
  </fills>
  <borders count="3">
    <border diagonalUp="false" diagonalDown="false">
      <left/>
      <right/>
      <top/>
      <bottom/>
      <diagonal/>
    </border>
    <border diagonalUp="false" diagonalDown="false">
      <left style="thin">
        <color rgb="FFC9D6DB"/>
      </left>
      <right style="thin">
        <color rgb="FFC9D6DB"/>
      </right>
      <top style="thin">
        <color rgb="FFC9D6DB"/>
      </top>
      <bottom style="thin">
        <color rgb="FFC9D6DB"/>
      </bottom>
      <diagonal/>
    </border>
    <border diagonalUp="false" diagonalDown="false">
      <left style="thin">
        <color rgb="FFD9D9D9"/>
      </left>
      <right style="thin">
        <color rgb="FFD9D9D9"/>
      </right>
      <top style="thin">
        <color rgb="FFD9D9D9"/>
      </top>
      <bottom style="thin">
        <color rgb="FFD9D9D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6" fillId="2" borderId="0" xfId="0" applyFont="true" applyBorder="false" applyAlignment="true" applyProtection="false">
      <alignment horizontal="general" vertical="center" textRotation="0" wrapText="false" indent="0" shrinkToFit="false"/>
      <protection locked="true" hidden="false"/>
    </xf>
    <xf numFmtId="164" fontId="7" fillId="0" borderId="0" xfId="0" applyFont="true" applyBorder="false" applyAlignment="true" applyProtection="false">
      <alignment horizontal="general" vertical="center" textRotation="0" wrapText="false" indent="0" shrinkToFit="false"/>
      <protection locked="true" hidden="false"/>
    </xf>
    <xf numFmtId="165" fontId="8" fillId="4" borderId="1" xfId="0" applyFont="true" applyBorder="true" applyAlignment="true" applyProtection="false">
      <alignment horizontal="center" vertical="center" textRotation="0" wrapText="false" indent="0" shrinkToFit="false"/>
      <protection locked="true" hidden="false"/>
    </xf>
    <xf numFmtId="164" fontId="9" fillId="0" borderId="0" xfId="0" applyFont="true" applyBorder="true" applyAlignment="true" applyProtection="false">
      <alignment horizontal="general" vertical="center" textRotation="0" wrapText="true" indent="1" shrinkToFit="false"/>
      <protection locked="true" hidden="false"/>
    </xf>
    <xf numFmtId="164" fontId="8" fillId="4" borderId="1" xfId="0" applyFont="true" applyBorder="true" applyAlignment="true" applyProtection="false">
      <alignment horizontal="center" vertical="center" textRotation="0" wrapText="false" indent="0" shrinkToFit="false"/>
      <protection locked="true" hidden="false"/>
    </xf>
    <xf numFmtId="164" fontId="10" fillId="5" borderId="0" xfId="0" applyFont="true" applyBorder="true" applyAlignment="true" applyProtection="false">
      <alignment horizontal="general" vertical="center" textRotation="0" wrapText="false" indent="1" shrinkToFit="false"/>
      <protection locked="true" hidden="false"/>
    </xf>
    <xf numFmtId="164" fontId="11" fillId="0" borderId="0" xfId="0" applyFont="true" applyBorder="false" applyAlignment="true" applyProtection="false">
      <alignment horizontal="general" vertical="center" textRotation="0" wrapText="false" indent="0" shrinkToFit="false"/>
      <protection locked="true" hidden="false"/>
    </xf>
    <xf numFmtId="166" fontId="12" fillId="0" borderId="0" xfId="0" applyFont="true" applyBorder="false" applyAlignment="true" applyProtection="false">
      <alignment horizontal="left" vertical="bottom" textRotation="0" wrapText="false" indent="1" shrinkToFit="false"/>
      <protection locked="true" hidden="false"/>
    </xf>
    <xf numFmtId="164" fontId="13" fillId="0" borderId="0" xfId="0" applyFont="true" applyBorder="true" applyAlignment="true" applyProtection="false">
      <alignment horizontal="center" vertical="bottom" textRotation="0" wrapText="false" indent="0" shrinkToFit="false"/>
      <protection locked="true" hidden="false"/>
    </xf>
    <xf numFmtId="164" fontId="13" fillId="0" borderId="0" xfId="0" applyFont="true" applyBorder="true" applyAlignment="true" applyProtection="false">
      <alignment horizontal="general" vertical="bottom" textRotation="0" wrapText="false" indent="1" shrinkToFit="false"/>
      <protection locked="true" hidden="false"/>
    </xf>
    <xf numFmtId="167" fontId="13" fillId="0" borderId="0" xfId="0" applyFont="true" applyBorder="false" applyAlignment="true" applyProtection="false">
      <alignment horizontal="left" vertical="bottom" textRotation="0" wrapText="false" indent="1" shrinkToFit="false"/>
      <protection locked="true" hidden="false"/>
    </xf>
    <xf numFmtId="168" fontId="13" fillId="0" borderId="0" xfId="0" applyFont="true" applyBorder="true" applyAlignment="true" applyProtection="false">
      <alignment horizontal="center" vertical="bottom" textRotation="0" wrapText="false" indent="0" shrinkToFit="false"/>
      <protection locked="true" hidden="false"/>
    </xf>
    <xf numFmtId="169" fontId="13" fillId="0" borderId="0" xfId="0" applyFont="true" applyBorder="false" applyAlignment="true" applyProtection="false">
      <alignment horizontal="left" vertical="bottom" textRotation="0" wrapText="false" indent="1" shrinkToFit="false"/>
      <protection locked="true" hidden="false"/>
    </xf>
    <xf numFmtId="164" fontId="14" fillId="0" borderId="0" xfId="0" applyFont="true" applyBorder="true" applyAlignment="true" applyProtection="false">
      <alignment horizontal="general" vertical="center" textRotation="0" wrapText="true" indent="1" shrinkToFit="false"/>
      <protection locked="true" hidden="false"/>
    </xf>
    <xf numFmtId="164" fontId="15" fillId="0" borderId="0" xfId="0" applyFont="true" applyBorder="true" applyAlignment="true" applyProtection="false">
      <alignment horizontal="general" vertical="center" textRotation="0" wrapText="true" indent="1"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1" fillId="5" borderId="1" xfId="0" applyFont="true" applyBorder="true" applyAlignment="true" applyProtection="false">
      <alignment horizontal="center" vertical="center" textRotation="0" wrapText="false" indent="0" shrinkToFit="false"/>
      <protection locked="true" hidden="false"/>
    </xf>
    <xf numFmtId="164" fontId="11" fillId="5" borderId="1" xfId="0" applyFont="true" applyBorder="true" applyAlignment="true" applyProtection="false">
      <alignment horizontal="left" vertical="center" textRotation="0" wrapText="false" indent="0" shrinkToFit="false"/>
      <protection locked="true" hidden="false"/>
    </xf>
    <xf numFmtId="164" fontId="5" fillId="0" borderId="1" xfId="0" applyFont="true" applyBorder="true" applyAlignment="true" applyProtection="false">
      <alignment horizontal="center" vertical="center" textRotation="0" wrapText="false" indent="0" shrinkToFit="false"/>
      <protection locked="true" hidden="false"/>
    </xf>
    <xf numFmtId="164" fontId="5" fillId="0" borderId="1" xfId="0" applyFont="true" applyBorder="true" applyAlignment="true" applyProtection="false">
      <alignment horizontal="left" vertical="center" textRotation="0" wrapText="false" indent="0" shrinkToFit="false"/>
      <protection locked="true" hidden="false"/>
    </xf>
    <xf numFmtId="170" fontId="5" fillId="0" borderId="1" xfId="0" applyFont="true" applyBorder="true" applyAlignment="true" applyProtection="false">
      <alignment horizontal="center" vertical="center" textRotation="0" wrapText="false" indent="0" shrinkToFit="false"/>
      <protection locked="true" hidden="false"/>
    </xf>
    <xf numFmtId="166" fontId="5" fillId="0" borderId="1" xfId="0" applyFont="true" applyBorder="true" applyAlignment="true" applyProtection="false">
      <alignment horizontal="center" vertical="center" textRotation="0" wrapText="false" indent="0" shrinkToFit="false"/>
      <protection locked="true" hidden="false"/>
    </xf>
    <xf numFmtId="164" fontId="17" fillId="0" borderId="1" xfId="0" applyFont="true" applyBorder="true" applyAlignment="true" applyProtection="false">
      <alignment horizontal="general" vertical="center" textRotation="0" wrapText="false" indent="0" shrinkToFit="false"/>
      <protection locked="true" hidden="false"/>
    </xf>
    <xf numFmtId="164" fontId="9" fillId="0" borderId="0" xfId="0" applyFont="true" applyBorder="true" applyAlignment="false" applyProtection="false">
      <alignment horizontal="general" vertical="bottom" textRotation="0" wrapText="false" indent="0" shrinkToFit="false"/>
      <protection locked="true" hidden="false"/>
    </xf>
    <xf numFmtId="164" fontId="18" fillId="0" borderId="0" xfId="0" applyFont="true" applyBorder="true" applyAlignment="true" applyProtection="false">
      <alignment horizontal="general" vertical="top"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71" fontId="19" fillId="0" borderId="0" xfId="0" applyFont="true" applyBorder="false" applyAlignment="true" applyProtection="false">
      <alignment horizontal="center" vertical="bottom" textRotation="0" wrapText="false" indent="0" shrinkToFit="false"/>
      <protection locked="true" hidden="false"/>
    </xf>
    <xf numFmtId="164" fontId="20" fillId="2" borderId="1" xfId="0" applyFont="true" applyBorder="true" applyAlignment="true" applyProtection="false">
      <alignment horizontal="center" vertical="center" textRotation="0" wrapText="true" indent="0" shrinkToFit="false"/>
      <protection locked="true" hidden="false"/>
    </xf>
    <xf numFmtId="164" fontId="5" fillId="0" borderId="1" xfId="0" applyFont="true" applyBorder="true" applyAlignment="true" applyProtection="false">
      <alignment horizontal="center" vertical="bottom" textRotation="0" wrapText="false" indent="0" shrinkToFit="false"/>
      <protection locked="true" hidden="false"/>
    </xf>
    <xf numFmtId="164" fontId="21" fillId="4" borderId="1" xfId="0" applyFont="true" applyBorder="true" applyAlignment="true" applyProtection="false">
      <alignment horizontal="left" vertical="bottom" textRotation="0" wrapText="false" indent="0" shrinkToFit="false"/>
      <protection locked="true" hidden="false"/>
    </xf>
    <xf numFmtId="165" fontId="21" fillId="4" borderId="1" xfId="0" applyFont="true" applyBorder="true" applyAlignment="true" applyProtection="false">
      <alignment horizontal="center" vertical="bottom" textRotation="0" wrapText="false" indent="0" shrinkToFit="false"/>
      <protection locked="true" hidden="false"/>
    </xf>
    <xf numFmtId="164" fontId="11" fillId="0" borderId="1" xfId="0" applyFont="true" applyBorder="true" applyAlignment="true" applyProtection="false">
      <alignment horizontal="left" vertical="bottom" textRotation="0" wrapText="false" indent="0" shrinkToFit="false"/>
      <protection locked="true" hidden="false"/>
    </xf>
    <xf numFmtId="166" fontId="5" fillId="0" borderId="1" xfId="0" applyFont="true" applyBorder="true" applyAlignment="true" applyProtection="false">
      <alignment horizontal="center" vertical="bottom" textRotation="0" wrapText="false" indent="0" shrinkToFit="false"/>
      <protection locked="true" hidden="false"/>
    </xf>
    <xf numFmtId="164" fontId="5" fillId="0" borderId="1" xfId="0" applyFont="true" applyBorder="true" applyAlignment="true" applyProtection="false">
      <alignment horizontal="left" vertical="bottom" textRotation="0" wrapText="false" indent="0" shrinkToFit="false"/>
      <protection locked="true" hidden="false"/>
    </xf>
    <xf numFmtId="169" fontId="5" fillId="0" borderId="1" xfId="0" applyFont="true" applyBorder="true" applyAlignment="true" applyProtection="false">
      <alignment horizontal="center" vertical="bottom" textRotation="0" wrapText="false" indent="0" shrinkToFit="false"/>
      <protection locked="true" hidden="false"/>
    </xf>
    <xf numFmtId="164" fontId="9" fillId="0" borderId="0" xfId="0" applyFont="true" applyBorder="true" applyAlignment="true" applyProtection="false">
      <alignment horizontal="general" vertical="top" textRotation="0" wrapText="true" indent="0" shrinkToFit="false"/>
      <protection locked="true" hidden="false"/>
    </xf>
    <xf numFmtId="164" fontId="20" fillId="2" borderId="1" xfId="0" applyFont="true" applyBorder="true" applyAlignment="true" applyProtection="false">
      <alignment horizontal="left" vertical="center" textRotation="0" wrapText="true" indent="0" shrinkToFit="false"/>
      <protection locked="true" hidden="false"/>
    </xf>
    <xf numFmtId="164" fontId="21" fillId="0" borderId="1" xfId="0" applyFont="true" applyBorder="true" applyAlignment="true" applyProtection="false">
      <alignment horizontal="left" vertical="bottom" textRotation="0" wrapText="false" indent="0" shrinkToFit="false"/>
      <protection locked="true" hidden="false"/>
    </xf>
    <xf numFmtId="164" fontId="21" fillId="0" borderId="1" xfId="0" applyFont="true" applyBorder="true" applyAlignment="true" applyProtection="false">
      <alignment horizontal="center" vertical="bottom" textRotation="0" wrapText="false" indent="0" shrinkToFit="false"/>
      <protection locked="true" hidden="false"/>
    </xf>
    <xf numFmtId="170" fontId="21" fillId="0" borderId="1" xfId="0" applyFont="true" applyBorder="true" applyAlignment="true" applyProtection="false">
      <alignment horizontal="center" vertical="bottom" textRotation="0" wrapText="false" indent="0" shrinkToFit="false"/>
      <protection locked="true" hidden="false"/>
    </xf>
    <xf numFmtId="164" fontId="5" fillId="6" borderId="1" xfId="0" applyFont="true" applyBorder="true" applyAlignment="true" applyProtection="false">
      <alignment horizontal="center" vertical="bottom" textRotation="0" wrapText="false" indent="0" shrinkToFit="false"/>
      <protection locked="true" hidden="false"/>
    </xf>
    <xf numFmtId="164" fontId="21" fillId="6" borderId="1" xfId="0" applyFont="true" applyBorder="true" applyAlignment="true" applyProtection="false">
      <alignment horizontal="left" vertical="bottom" textRotation="0" wrapText="false" indent="0" shrinkToFit="false"/>
      <protection locked="true" hidden="false"/>
    </xf>
    <xf numFmtId="164" fontId="21" fillId="6" borderId="1" xfId="0" applyFont="true" applyBorder="true" applyAlignment="true" applyProtection="false">
      <alignment horizontal="center" vertical="bottom" textRotation="0" wrapText="false" indent="0" shrinkToFit="false"/>
      <protection locked="true" hidden="false"/>
    </xf>
    <xf numFmtId="170" fontId="21" fillId="6" borderId="1" xfId="0" applyFont="true" applyBorder="true" applyAlignment="true" applyProtection="false">
      <alignment horizontal="center" vertical="bottom" textRotation="0" wrapText="false" indent="0" shrinkToFit="false"/>
      <protection locked="true" hidden="false"/>
    </xf>
    <xf numFmtId="170" fontId="22" fillId="4" borderId="1" xfId="0" applyFont="true" applyBorder="true" applyAlignment="true" applyProtection="false">
      <alignment horizontal="center" vertical="bottom" textRotation="0" wrapText="false" indent="0" shrinkToFit="false"/>
      <protection locked="true" hidden="false"/>
    </xf>
    <xf numFmtId="164" fontId="9" fillId="0" borderId="0" xfId="0" applyFont="true" applyBorder="false" applyAlignment="true" applyProtection="false">
      <alignment horizontal="general" vertical="center" textRotation="0" wrapText="true" indent="0" shrinkToFit="false"/>
      <protection locked="true" hidden="false"/>
    </xf>
    <xf numFmtId="172" fontId="22" fillId="4" borderId="1" xfId="0" applyFont="true" applyBorder="true" applyAlignment="true" applyProtection="false">
      <alignment horizontal="center" vertical="bottom" textRotation="0" wrapText="false" indent="0" shrinkToFit="false"/>
      <protection locked="true" hidden="false"/>
    </xf>
    <xf numFmtId="173" fontId="22" fillId="4" borderId="1" xfId="0" applyFont="true" applyBorder="true" applyAlignment="true" applyProtection="false">
      <alignment horizontal="center" vertical="bottom" textRotation="0" wrapText="false" indent="0" shrinkToFit="false"/>
      <protection locked="true" hidden="false"/>
    </xf>
    <xf numFmtId="174" fontId="22" fillId="4" borderId="1" xfId="0" applyFont="true" applyBorder="true" applyAlignment="true" applyProtection="false">
      <alignment horizontal="center" vertical="bottom" textRotation="0" wrapText="false" indent="0" shrinkToFit="false"/>
      <protection locked="true" hidden="false"/>
    </xf>
    <xf numFmtId="175" fontId="22" fillId="4" borderId="1" xfId="0" applyFont="true" applyBorder="true" applyAlignment="true" applyProtection="false">
      <alignment horizontal="center"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6" fillId="2" borderId="2" xfId="0" applyFont="true" applyBorder="true" applyAlignment="true" applyProtection="false">
      <alignment horizontal="center" vertical="center" textRotation="0" wrapText="true" indent="0" shrinkToFit="false"/>
      <protection locked="true" hidden="false"/>
    </xf>
    <xf numFmtId="164" fontId="23" fillId="0" borderId="0" xfId="0" applyFont="true" applyBorder="false" applyAlignment="false" applyProtection="false">
      <alignment horizontal="general" vertical="bottom" textRotation="0" wrapText="false" indent="0" shrinkToFit="false"/>
      <protection locked="true" hidden="false"/>
    </xf>
    <xf numFmtId="164" fontId="24" fillId="0" borderId="2" xfId="0" applyFont="true" applyBorder="true" applyAlignment="tru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20" fillId="2" borderId="0" xfId="0" applyFont="true" applyBorder="false" applyAlignment="true" applyProtection="false">
      <alignment horizontal="center" vertical="bottom" textRotation="0" wrapText="tru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25" fillId="0" borderId="0" xfId="0" applyFont="true" applyBorder="false" applyAlignment="false" applyProtection="false">
      <alignment horizontal="general" vertical="bottom" textRotation="0" wrapText="false" indent="0" shrinkToFit="false"/>
      <protection locked="true" hidden="false"/>
    </xf>
    <xf numFmtId="170" fontId="25" fillId="0" borderId="0" xfId="0" applyFont="true" applyBorder="false" applyAlignment="false" applyProtection="false">
      <alignment horizontal="general" vertical="bottom" textRotation="0" wrapText="false" indent="0" shrinkToFit="false"/>
      <protection locked="true" hidden="false"/>
    </xf>
    <xf numFmtId="173" fontId="5" fillId="0" borderId="0" xfId="0" applyFont="true" applyBorder="false" applyAlignment="false" applyProtection="false">
      <alignment horizontal="general" vertical="bottom" textRotation="0" wrapText="false" indent="0" shrinkToFit="false"/>
      <protection locked="true" hidden="false"/>
    </xf>
    <xf numFmtId="176" fontId="5" fillId="0" borderId="0" xfId="0" applyFont="true" applyBorder="false" applyAlignment="false" applyProtection="false">
      <alignment horizontal="general" vertical="bottom" textRotation="0" wrapText="false" indent="0" shrinkToFit="false"/>
      <protection locked="true" hidden="false"/>
    </xf>
    <xf numFmtId="166" fontId="5" fillId="0" borderId="0" xfId="0" applyFont="true" applyBorder="false" applyAlignment="false" applyProtection="false">
      <alignment horizontal="general" vertical="bottom" textRotation="0" wrapText="false" indent="0" shrinkToFit="false"/>
      <protection locked="true" hidden="false"/>
    </xf>
    <xf numFmtId="177" fontId="5" fillId="0" borderId="0" xfId="0" applyFont="true" applyBorder="false" applyAlignment="false" applyProtection="false">
      <alignment horizontal="general" vertical="bottom" textRotation="0" wrapText="false" indent="0" shrinkToFit="false"/>
      <protection locked="true" hidden="false"/>
    </xf>
    <xf numFmtId="164" fontId="20" fillId="2" borderId="0" xfId="0" applyFont="true" applyBorder="false" applyAlignment="true" applyProtection="false">
      <alignment horizontal="center" vertical="bottom" textRotation="0" wrapText="false" indent="0" shrinkToFit="false"/>
      <protection locked="true" hidden="false"/>
    </xf>
    <xf numFmtId="165" fontId="5" fillId="0" borderId="0" xfId="0" applyFont="true" applyBorder="false" applyAlignment="false" applyProtection="false">
      <alignment horizontal="general" vertical="bottom" textRotation="0" wrapText="false" indent="0" shrinkToFit="false"/>
      <protection locked="true" hidden="false"/>
    </xf>
    <xf numFmtId="164" fontId="23" fillId="0" borderId="0" xfId="0" applyFont="true" applyBorder="false" applyAlignment="true" applyProtection="false">
      <alignment horizontal="right" vertical="bottom" textRotation="0" wrapText="false" indent="0" shrinkToFit="false"/>
      <protection locked="true" hidden="false"/>
    </xf>
    <xf numFmtId="171" fontId="18" fillId="0" borderId="0" xfId="0" applyFont="true" applyBorder="false" applyAlignment="false" applyProtection="false">
      <alignment horizontal="general" vertical="bottom" textRotation="0" wrapText="false" indent="0" shrinkToFit="false"/>
      <protection locked="true" hidden="false"/>
    </xf>
    <xf numFmtId="164" fontId="26" fillId="0" borderId="0" xfId="0" applyFont="true" applyBorder="false" applyAlignment="false" applyProtection="false">
      <alignment horizontal="general" vertical="bottom" textRotation="0" wrapText="false" indent="0" shrinkToFit="false"/>
      <protection locked="true" hidden="false"/>
    </xf>
    <xf numFmtId="170" fontId="26" fillId="0" borderId="0" xfId="0" applyFont="true" applyBorder="false" applyAlignment="false" applyProtection="false">
      <alignment horizontal="general" vertical="bottom" textRotation="0" wrapText="false" indent="0" shrinkToFit="false"/>
      <protection locked="true" hidden="false"/>
    </xf>
    <xf numFmtId="173" fontId="26" fillId="0" borderId="0" xfId="0" applyFont="true" applyBorder="false" applyAlignment="false" applyProtection="false">
      <alignment horizontal="general" vertical="bottom" textRotation="0" wrapText="false" indent="0" shrinkToFit="false"/>
      <protection locked="true" hidden="false"/>
    </xf>
    <xf numFmtId="164" fontId="27" fillId="2" borderId="0" xfId="0" applyFont="true" applyBorder="false" applyAlignment="true" applyProtection="false">
      <alignment horizontal="center" vertical="bottom" textRotation="0" wrapText="false" indent="0" shrinkToFit="false"/>
      <protection locked="true" hidden="false"/>
    </xf>
    <xf numFmtId="165" fontId="26" fillId="0" borderId="0" xfId="0" applyFont="true" applyBorder="false" applyAlignment="false" applyProtection="false">
      <alignment horizontal="general" vertical="bottom" textRotation="0" wrapText="false" indent="0" shrinkToFit="false"/>
      <protection locked="true" hidden="false"/>
    </xf>
    <xf numFmtId="176" fontId="18"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1">
    <dxf>
      <fill>
        <patternFill>
          <bgColor rgb="FFFFF4D6"/>
        </patternFill>
      </fill>
    </dxf>
    <dxf>
      <font>
        <name val="Arial"/>
        <charset val="1"/>
        <family val="0"/>
        <b val="1"/>
        <color rgb="FF1F3B4D"/>
      </font>
      <fill>
        <patternFill>
          <bgColor rgb="FFDDF1EE"/>
        </patternFill>
      </fill>
    </dxf>
    <dxf>
      <fill>
        <patternFill>
          <bgColor rgb="FFC6EFCE"/>
        </patternFill>
      </fill>
    </dxf>
    <dxf>
      <fill>
        <patternFill>
          <bgColor rgb="FFFFEB9C"/>
        </patternFill>
      </fill>
    </dxf>
    <dxf>
      <fill>
        <patternFill>
          <bgColor rgb="FFF8CBAD"/>
        </patternFill>
      </fill>
    </dxf>
    <dxf>
      <fill>
        <patternFill patternType="solid">
          <fgColor rgb="FF1F3B4D"/>
          <bgColor rgb="FF000000"/>
        </patternFill>
      </fill>
    </dxf>
    <dxf>
      <fill>
        <patternFill patternType="solid">
          <fgColor rgb="FFF5F9FA"/>
          <bgColor rgb="FF000000"/>
        </patternFill>
      </fill>
    </dxf>
    <dxf>
      <fill>
        <patternFill patternType="solid">
          <bgColor rgb="FF000000"/>
        </patternFill>
      </fill>
    </dxf>
    <dxf>
      <fill>
        <patternFill patternType="solid">
          <fgColor rgb="FF333333"/>
          <bgColor rgb="FF000000"/>
        </patternFill>
      </fill>
    </dxf>
    <dxf>
      <fill>
        <patternFill patternType="solid">
          <fgColor rgb="FFFFFFFF"/>
          <bgColor rgb="FF000000"/>
        </patternFill>
      </fill>
    </dxf>
    <dxf>
      <fill>
        <patternFill patternType="solid">
          <fgColor rgb="FF0000FF"/>
          <bgColor rgb="FF000000"/>
        </patternFill>
      </fill>
    </dxf>
  </dxfs>
  <colors>
    <indexedColors>
      <rgbColor rgb="FF000000"/>
      <rgbColor rgb="FFFFFFFF"/>
      <rgbColor rgb="FFFF0000"/>
      <rgbColor rgb="FF00FF00"/>
      <rgbColor rgb="FF0000FF"/>
      <rgbColor rgb="FFFFEB9C"/>
      <rgbColor rgb="FFFF00FF"/>
      <rgbColor rgb="FF00FFFF"/>
      <rgbColor rgb="FF800000"/>
      <rgbColor rgb="FF008000"/>
      <rgbColor rgb="FF000080"/>
      <rgbColor rgb="FF808000"/>
      <rgbColor rgb="FF800080"/>
      <rgbColor rgb="FF008080"/>
      <rgbColor rgb="FFD9D9D9"/>
      <rgbColor rgb="FF808080"/>
      <rgbColor rgb="FF9999FF"/>
      <rgbColor rgb="FF993366"/>
      <rgbColor rgb="FFFFF4D6"/>
      <rgbColor rgb="FFDDF1EE"/>
      <rgbColor rgb="FF660066"/>
      <rgbColor rgb="FFFF8080"/>
      <rgbColor rgb="FF0563C1"/>
      <rgbColor rgb="FFC9D6DB"/>
      <rgbColor rgb="FF000080"/>
      <rgbColor rgb="FFFF00FF"/>
      <rgbColor rgb="FFFFFF00"/>
      <rgbColor rgb="FF00FFFF"/>
      <rgbColor rgb="FF800080"/>
      <rgbColor rgb="FF800000"/>
      <rgbColor rgb="FF008080"/>
      <rgbColor rgb="FF0000FF"/>
      <rgbColor rgb="FF00CCFF"/>
      <rgbColor rgb="FFEAF2F4"/>
      <rgbColor rgb="FFC6EFCE"/>
      <rgbColor rgb="FFFFFF99"/>
      <rgbColor rgb="FFF5F9FA"/>
      <rgbColor rgb="FFFF99CC"/>
      <rgbColor rgb="FFCC99FF"/>
      <rgbColor rgb="FFF8CBAD"/>
      <rgbColor rgb="FF3366FF"/>
      <rgbColor rgb="FF3DB8A9"/>
      <rgbColor rgb="FF99CC00"/>
      <rgbColor rgb="FFFFCC00"/>
      <rgbColor rgb="FFFF9900"/>
      <rgbColor rgb="FFFF6600"/>
      <rgbColor rgb="FF666699"/>
      <rgbColor rgb="FF9AA5AB"/>
      <rgbColor rgb="FF1F3B4D"/>
      <rgbColor rgb="FF339966"/>
      <rgbColor rgb="FF003300"/>
      <rgbColor rgb="FF333300"/>
      <rgbColor rgb="FF7A3E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1.png"/>
</Relationships>
</file>

<file path=xl/drawings/_rels/drawing3.xml.rels><?xml version="1.0" encoding="UTF-8"?>
<Relationships xmlns="http://schemas.openxmlformats.org/package/2006/relationships"><Relationship Id="rId1" Type="http://schemas.openxmlformats.org/officeDocument/2006/relationships/image" Target="../media/image1.png"/>
</Relationships>
</file>

<file path=xl/drawings/_rels/drawing4.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3</xdr:col>
      <xdr:colOff>1039680</xdr:colOff>
      <xdr:row>3</xdr:row>
      <xdr:rowOff>266760</xdr:rowOff>
    </xdr:to>
    <xdr:pic>
      <xdr:nvPicPr>
        <xdr:cNvPr id="0" name="Image 1" descr="Picture"/>
        <xdr:cNvPicPr/>
      </xdr:nvPicPr>
      <xdr:blipFill>
        <a:blip r:embed="rId1"/>
        <a:stretch/>
      </xdr:blipFill>
      <xdr:spPr>
        <a:xfrm>
          <a:off x="141120" y="76320"/>
          <a:ext cx="5057280" cy="102852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4</xdr:col>
      <xdr:colOff>1744560</xdr:colOff>
      <xdr:row>3</xdr:row>
      <xdr:rowOff>266760</xdr:rowOff>
    </xdr:to>
    <xdr:pic>
      <xdr:nvPicPr>
        <xdr:cNvPr id="1" name="Image 1" descr="Picture"/>
        <xdr:cNvPicPr/>
      </xdr:nvPicPr>
      <xdr:blipFill>
        <a:blip r:embed="rId1"/>
        <a:stretch/>
      </xdr:blipFill>
      <xdr:spPr>
        <a:xfrm>
          <a:off x="141120" y="76320"/>
          <a:ext cx="5057280" cy="102852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3</xdr:col>
      <xdr:colOff>1039680</xdr:colOff>
      <xdr:row>3</xdr:row>
      <xdr:rowOff>266760</xdr:rowOff>
    </xdr:to>
    <xdr:pic>
      <xdr:nvPicPr>
        <xdr:cNvPr id="2" name="Image 1" descr="Picture"/>
        <xdr:cNvPicPr/>
      </xdr:nvPicPr>
      <xdr:blipFill>
        <a:blip r:embed="rId1"/>
        <a:stretch/>
      </xdr:blipFill>
      <xdr:spPr>
        <a:xfrm>
          <a:off x="141120" y="76320"/>
          <a:ext cx="5057280" cy="1028520"/>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3</xdr:col>
      <xdr:colOff>828360</xdr:colOff>
      <xdr:row>3</xdr:row>
      <xdr:rowOff>266760</xdr:rowOff>
    </xdr:to>
    <xdr:pic>
      <xdr:nvPicPr>
        <xdr:cNvPr id="3" name="Image 1" descr="Picture"/>
        <xdr:cNvPicPr/>
      </xdr:nvPicPr>
      <xdr:blipFill>
        <a:blip r:embed="rId1"/>
        <a:stretch/>
      </xdr:blipFill>
      <xdr:spPr>
        <a:xfrm>
          <a:off x="141120" y="76320"/>
          <a:ext cx="5057280" cy="102852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dnapainter.com/tools/sharedcmv4" TargetMode="External"/><Relationship Id="rId2"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drawing" Target="../drawings/drawing3.xml"/>
</Relationships>
</file>

<file path=xl/worksheets/_rels/sheet4.xml.rels><?xml version="1.0" encoding="UTF-8"?>
<Relationships xmlns="http://schemas.openxmlformats.org/package/2006/relationships"><Relationship Id="rId1" Type="http://schemas.openxmlformats.org/officeDocument/2006/relationships/hyperlink" Target="https://thegeneticgenealogist.com/2020/03/27/version-4-0-march-2020-update-to-the-shared-cm-project/" TargetMode="External"/><Relationship Id="rId2" Type="http://schemas.openxmlformats.org/officeDocument/2006/relationships/hyperlink" Target="https://dnapainter.com/tools/sharedcmv4" TargetMode="External"/><Relationship Id="rId3" Type="http://schemas.openxmlformats.org/officeDocument/2006/relationships/drawing" Target="../drawings/drawing4.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DB8A9"/>
    <pageSetUpPr fitToPage="true"/>
  </sheetPr>
  <dimension ref="A1:K4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7"/>
    <col collapsed="false" customWidth="true" hidden="false" outlineLevel="0" max="3" min="3" style="0" width="50"/>
    <col collapsed="false" customWidth="true" hidden="false" outlineLevel="0" max="4" min="4" style="0" width="22"/>
    <col collapsed="false" customWidth="true" hidden="false" outlineLevel="0" max="7" min="5" style="0" width="12"/>
    <col collapsed="false" customWidth="true" hidden="false" outlineLevel="0" max="9" min="8" style="0" width="15"/>
    <col collapsed="false" customWidth="true" hidden="false" outlineLevel="0" max="10" min="10" style="0" width="24"/>
    <col collapsed="false" customWidth="true" hidden="true" outlineLevel="0" max="11" min="11" style="0" width="6"/>
  </cols>
  <sheetData>
    <row r="1" customFormat="false" ht="6" hidden="false" customHeight="true" outlineLevel="0" collapsed="false">
      <c r="A1" s="1"/>
      <c r="B1" s="1"/>
      <c r="C1" s="1"/>
      <c r="D1" s="1"/>
      <c r="E1" s="1"/>
      <c r="F1" s="1"/>
      <c r="G1" s="1"/>
      <c r="H1" s="1"/>
      <c r="I1" s="1"/>
      <c r="J1" s="1"/>
    </row>
    <row r="2" customFormat="false" ht="30" hidden="false" customHeight="true" outlineLevel="0" collapsed="false">
      <c r="A2" s="1"/>
      <c r="B2" s="1"/>
      <c r="C2" s="1"/>
      <c r="D2" s="1"/>
      <c r="E2" s="1"/>
      <c r="F2" s="1"/>
      <c r="G2" s="1"/>
      <c r="H2" s="1"/>
      <c r="I2" s="1"/>
      <c r="J2" s="1"/>
    </row>
    <row r="3" customFormat="false" ht="30" hidden="false" customHeight="true" outlineLevel="0" collapsed="false">
      <c r="A3" s="1"/>
      <c r="B3" s="1"/>
      <c r="C3" s="1"/>
      <c r="D3" s="1"/>
      <c r="E3" s="1"/>
      <c r="F3" s="1"/>
      <c r="G3" s="1"/>
      <c r="H3" s="1"/>
      <c r="I3" s="1"/>
      <c r="J3" s="1"/>
    </row>
    <row r="4" customFormat="false" ht="30" hidden="false" customHeight="true" outlineLevel="0" collapsed="false">
      <c r="A4" s="1"/>
      <c r="B4" s="1"/>
      <c r="C4" s="1"/>
      <c r="D4" s="1"/>
      <c r="E4" s="1"/>
      <c r="F4" s="1"/>
      <c r="G4" s="1"/>
      <c r="H4" s="1"/>
      <c r="I4" s="1"/>
      <c r="J4" s="1"/>
    </row>
    <row r="5" customFormat="false" ht="4.5" hidden="false" customHeight="true" outlineLevel="0" collapsed="false">
      <c r="A5" s="2"/>
      <c r="B5" s="2"/>
      <c r="C5" s="2"/>
      <c r="D5" s="2"/>
      <c r="E5" s="2"/>
      <c r="F5" s="2"/>
      <c r="G5" s="2"/>
      <c r="H5" s="2"/>
      <c r="I5" s="2"/>
      <c r="J5" s="2"/>
    </row>
    <row r="6" customFormat="false" ht="7.5" hidden="false" customHeight="true" outlineLevel="0" collapsed="false"/>
    <row r="7" customFormat="false" ht="27.75" hidden="false" customHeight="true" outlineLevel="0" collapsed="false">
      <c r="B7" s="3" t="s">
        <v>0</v>
      </c>
    </row>
    <row r="8" customFormat="false" ht="30" hidden="false" customHeight="true" outlineLevel="0" collapsed="false">
      <c r="B8" s="4" t="s">
        <v>1</v>
      </c>
      <c r="C8" s="4"/>
      <c r="D8" s="4"/>
      <c r="E8" s="4"/>
      <c r="F8" s="4"/>
      <c r="G8" s="4"/>
      <c r="H8" s="4"/>
      <c r="I8" s="4"/>
    </row>
    <row r="10" customFormat="false" ht="19.5" hidden="false" customHeight="true" outlineLevel="0" collapsed="false">
      <c r="B10" s="5" t="s">
        <v>2</v>
      </c>
      <c r="C10" s="1"/>
      <c r="D10" s="1"/>
      <c r="E10" s="1"/>
      <c r="F10" s="1"/>
      <c r="G10" s="1"/>
      <c r="H10" s="1"/>
      <c r="I10" s="1"/>
    </row>
    <row r="11" customFormat="false" ht="30" hidden="false" customHeight="true" outlineLevel="0" collapsed="false">
      <c r="B11" s="6" t="s">
        <v>3</v>
      </c>
      <c r="D11" s="7" t="n">
        <v>850</v>
      </c>
      <c r="E11" s="8" t="s">
        <v>4</v>
      </c>
      <c r="F11" s="8"/>
      <c r="G11" s="8"/>
      <c r="H11" s="8"/>
      <c r="I11" s="8"/>
    </row>
    <row r="12" customFormat="false" ht="30" hidden="false" customHeight="true" outlineLevel="0" collapsed="false">
      <c r="B12" s="6" t="s">
        <v>5</v>
      </c>
      <c r="D12" s="9" t="s">
        <v>6</v>
      </c>
      <c r="E12" s="8" t="s">
        <v>7</v>
      </c>
      <c r="F12" s="8"/>
      <c r="G12" s="8"/>
      <c r="H12" s="8"/>
      <c r="I12" s="8"/>
    </row>
    <row r="13" customFormat="false" ht="30" hidden="false" customHeight="true" outlineLevel="0" collapsed="false">
      <c r="B13" s="6" t="s">
        <v>8</v>
      </c>
      <c r="D13" s="9" t="s">
        <v>9</v>
      </c>
      <c r="E13" s="8" t="s">
        <v>10</v>
      </c>
      <c r="F13" s="8"/>
      <c r="G13" s="8"/>
      <c r="H13" s="8"/>
      <c r="I13" s="8"/>
    </row>
    <row r="15" customFormat="false" ht="19.5" hidden="false" customHeight="true" outlineLevel="0" collapsed="false">
      <c r="B15" s="5" t="s">
        <v>11</v>
      </c>
      <c r="C15" s="1"/>
      <c r="D15" s="1"/>
      <c r="E15" s="1"/>
      <c r="F15" s="1"/>
      <c r="G15" s="1"/>
      <c r="H15" s="1"/>
      <c r="I15" s="1"/>
    </row>
    <row r="16" customFormat="false" ht="30" hidden="false" customHeight="true" outlineLevel="0" collapsed="false">
      <c r="B16" s="6" t="s">
        <v>12</v>
      </c>
      <c r="D16" s="10" t="str">
        <f aca="false">IF(Engine!$C$57=0,"Enter a shared cM value of 0 or more",IF(Engine!$C$55=0,"Outside the Shared cM Project range (max ≈ 3,720 cM)",C27))</f>
        <v>1st cousin</v>
      </c>
      <c r="E16" s="10"/>
      <c r="F16" s="10"/>
      <c r="G16" s="10"/>
      <c r="H16" s="10"/>
      <c r="I16" s="10"/>
    </row>
    <row r="17" customFormat="false" ht="15" hidden="false" customHeight="false" outlineLevel="0" collapsed="false">
      <c r="B17" s="11" t="s">
        <v>13</v>
      </c>
      <c r="D17" s="12" t="n">
        <f aca="false">IF(Engine!$C$55=0,"",H27)</f>
        <v>0.322774243073838</v>
      </c>
      <c r="F17" s="11" t="s">
        <v>14</v>
      </c>
      <c r="H17" s="13" t="str">
        <f aca="false">IF(D17="","",IF(D17&gt;=Conf_Strong,"Strong",IF(D17&gt;=Conf_Mod,"Moderate","Weak")))</f>
        <v>Weak</v>
      </c>
      <c r="I17" s="13"/>
    </row>
    <row r="18" customFormat="false" ht="15" hidden="false" customHeight="false" outlineLevel="0" collapsed="false">
      <c r="B18" s="11" t="s">
        <v>15</v>
      </c>
      <c r="D18" s="14" t="str">
        <f aca="false">IF(OR(Engine!$C$55&lt;2,C28=""),"—",C28&amp;"   ·   "&amp;TEXT(H28,"0.0%"))</f>
        <v>Great-aunt/uncle · great-niece/nephew   ·   28.5%</v>
      </c>
      <c r="E18" s="14"/>
      <c r="F18" s="14"/>
      <c r="G18" s="14"/>
      <c r="H18" s="14"/>
      <c r="I18" s="14"/>
    </row>
    <row r="19" customFormat="false" ht="15" hidden="false" customHeight="false" outlineLevel="0" collapsed="false">
      <c r="B19" s="11" t="s">
        <v>16</v>
      </c>
      <c r="D19" s="15" t="n">
        <f aca="false">IF(Engine!$C$57=0,"",Engine!$C$55)</f>
        <v>6</v>
      </c>
      <c r="F19" s="11" t="s">
        <v>17</v>
      </c>
      <c r="H19" s="16" t="n">
        <f aca="false">IF(OR(Engine!$C$57=0,Engine!$C$55=0),"",Engine!$C$56)</f>
        <v>3</v>
      </c>
      <c r="I19" s="16"/>
    </row>
    <row r="20" customFormat="false" ht="15" hidden="false" customHeight="false" outlineLevel="0" collapsed="false">
      <c r="B20" s="11" t="s">
        <v>18</v>
      </c>
      <c r="D20" s="17" t="n">
        <f aca="false">IF(Engine!$C$57=0,"",Input_cM/Genome_cM)</f>
        <v>0.114247311827957</v>
      </c>
    </row>
    <row r="21" customFormat="false" ht="25.5" hidden="false" customHeight="true" outlineLevel="0" collapsed="false">
      <c r="B21" s="11" t="s">
        <v>19</v>
      </c>
      <c r="D21" s="18" t="str">
        <f aca="false">IFERROR(INDEX('Lookup Table'!$B$2:$B$100,MATCH(Input_cM,'Lookup Table'!$A$2:$A$100,1)),"Enter a value of 0 or more")</f>
        <v>1st cousin</v>
      </c>
      <c r="E21" s="18"/>
      <c r="F21" s="18"/>
      <c r="G21" s="18"/>
      <c r="H21" s="18"/>
      <c r="I21" s="18"/>
    </row>
    <row r="22" customFormat="false" ht="31.5" hidden="false" customHeight="true" outlineLevel="0" collapsed="false">
      <c r="B22" s="19" t="str">
        <f aca="false">IF(Endogamy="Yes","Warning: endogamy / pedigree collapse flagged. It typically raises shared cM, so a match can look closer than the true paper relationship. Treat the ranking as a lower bound on distance, not a conclusion.",IF(AND(Engine!$C$57=1,Engine!$C$55&gt;0,D17&lt;Conf_Mod),"Note: many relationships fit this cM. Use shared matches, segment data and trees to narrow it down.",""))</f>
        <v>Note: many relationships fit this cM. Use shared matches, segment data and trees to narrow it down.</v>
      </c>
      <c r="C22" s="19"/>
      <c r="D22" s="19"/>
      <c r="E22" s="19"/>
      <c r="F22" s="19"/>
      <c r="G22" s="19"/>
      <c r="H22" s="19"/>
      <c r="I22" s="19"/>
    </row>
    <row r="23" customFormat="false" ht="15" hidden="false" customHeight="false" outlineLevel="0" collapsed="false">
      <c r="B23" s="20" t="s">
        <v>20</v>
      </c>
    </row>
    <row r="25" customFormat="false" ht="19.5" hidden="false" customHeight="true" outlineLevel="0" collapsed="false">
      <c r="B25" s="5" t="s">
        <v>21</v>
      </c>
      <c r="C25" s="1"/>
      <c r="D25" s="1"/>
      <c r="E25" s="1"/>
      <c r="F25" s="1"/>
      <c r="G25" s="1"/>
      <c r="H25" s="1"/>
      <c r="I25" s="1"/>
      <c r="J25" s="1"/>
    </row>
    <row r="26" customFormat="false" ht="21.75" hidden="false" customHeight="true" outlineLevel="0" collapsed="false">
      <c r="B26" s="21" t="s">
        <v>22</v>
      </c>
      <c r="C26" s="22" t="s">
        <v>23</v>
      </c>
      <c r="D26" s="22" t="s">
        <v>24</v>
      </c>
      <c r="E26" s="21" t="s">
        <v>25</v>
      </c>
      <c r="F26" s="21" t="s">
        <v>26</v>
      </c>
      <c r="G26" s="21" t="s">
        <v>27</v>
      </c>
      <c r="H26" s="21" t="s">
        <v>28</v>
      </c>
      <c r="I26" s="21" t="s">
        <v>29</v>
      </c>
      <c r="J26" s="21" t="s">
        <v>30</v>
      </c>
    </row>
    <row r="27" customFormat="false" ht="18" hidden="false" customHeight="true" outlineLevel="0" collapsed="false">
      <c r="B27" s="23" t="n">
        <v>1</v>
      </c>
      <c r="C27" s="24" t="str">
        <f aca="false">IF(INDEX(Engine!$N$5:$N$51,$K27)=0,"",INDEX(Engine!$B$5:$B$51,$K27))</f>
        <v>1st cousin</v>
      </c>
      <c r="D27" s="24" t="str">
        <f aca="false">IF($C27="","",INDEX('Shared cM Data'!$E$11:$E$57,$K27)&amp;IF(INDEX('Shared cM Data'!$F$11:$F$57,$K27)="Half"," · half",""))</f>
        <v>Cousin</v>
      </c>
      <c r="E27" s="25" t="n">
        <f aca="false">IF($C27="","",INDEX(Engine!$C$5:$C$51,$K27))</f>
        <v>866</v>
      </c>
      <c r="F27" s="25" t="n">
        <f aca="false">IF($C27="","",INDEX(Engine!$D$5:$D$51,$K27))</f>
        <v>396</v>
      </c>
      <c r="G27" s="25" t="n">
        <f aca="false">IF($C27="","",INDEX(Engine!$E$5:$E$51,$K27))</f>
        <v>1397</v>
      </c>
      <c r="H27" s="26" t="n">
        <f aca="false">IF($C27="","",INDEX(Engine!$O$5:$O$51,$K27))</f>
        <v>0.322774243073838</v>
      </c>
      <c r="I27" s="23" t="n">
        <f aca="false">IF($C27="","",INDEX(Engine!$H$5:$H$51,$K27))</f>
        <v>2</v>
      </c>
      <c r="J27" s="27" t="str">
        <f aca="false">IF($C27="","",REPT("█",ROUND(H27*20,0)))</f>
        <v>██████</v>
      </c>
      <c r="K27" s="0" t="n">
        <f aca="false">MATCH(B27,Engine!$P$5:$P$51,0)</f>
        <v>8</v>
      </c>
    </row>
    <row r="28" customFormat="false" ht="18" hidden="false" customHeight="true" outlineLevel="0" collapsed="false">
      <c r="B28" s="23" t="n">
        <v>2</v>
      </c>
      <c r="C28" s="24" t="str">
        <f aca="false">IF(INDEX(Engine!$N$5:$N$51,$K28)=0,"",INDEX(Engine!$B$5:$B$51,$K28))</f>
        <v>Great-aunt/uncle · great-niece/nephew</v>
      </c>
      <c r="D28" s="24" t="str">
        <f aca="false">IF($C28="","",INDEX('Shared cM Data'!$E$11:$E$57,$K28)&amp;IF(INDEX('Shared cM Data'!$F$11:$F$57,$K28)="Half"," · half",""))</f>
        <v>Avuncular</v>
      </c>
      <c r="E28" s="25" t="n">
        <f aca="false">IF($C28="","",INDEX(Engine!$C$5:$C$51,$K28))</f>
        <v>850</v>
      </c>
      <c r="F28" s="25" t="n">
        <f aca="false">IF($C28="","",INDEX(Engine!$D$5:$D$51,$K28))</f>
        <v>330</v>
      </c>
      <c r="G28" s="25" t="n">
        <f aca="false">IF($C28="","",INDEX(Engine!$E$5:$E$51,$K28))</f>
        <v>1467</v>
      </c>
      <c r="H28" s="26" t="n">
        <f aca="false">IF($C28="","",INDEX(Engine!$O$5:$O$51,$K28))</f>
        <v>0.285260988913233</v>
      </c>
      <c r="I28" s="23" t="n">
        <f aca="false">IF($C28="","",INDEX(Engine!$H$5:$H$51,$K28))</f>
        <v>3</v>
      </c>
      <c r="J28" s="27" t="str">
        <f aca="false">IF($C28="","",REPT("█",ROUND(H28*20,0)))</f>
        <v>██████</v>
      </c>
      <c r="K28" s="0" t="n">
        <f aca="false">MATCH(B28,Engine!$P$5:$P$51,0)</f>
        <v>9</v>
      </c>
    </row>
    <row r="29" customFormat="false" ht="18" hidden="false" customHeight="true" outlineLevel="0" collapsed="false">
      <c r="B29" s="23" t="n">
        <v>3</v>
      </c>
      <c r="C29" s="24" t="str">
        <f aca="false">IF(INDEX(Engine!$N$5:$N$51,$K29)=0,"",INDEX(Engine!$B$5:$B$51,$K29))</f>
        <v>Great-grandparent / great-grandchild</v>
      </c>
      <c r="D29" s="24" t="str">
        <f aca="false">IF($C29="","",INDEX('Shared cM Data'!$E$11:$E$57,$K29)&amp;IF(INDEX('Shared cM Data'!$F$11:$F$57,$K29)="Half"," · half",""))</f>
        <v>Direct line</v>
      </c>
      <c r="E29" s="25" t="n">
        <f aca="false">IF($C29="","",INDEX(Engine!$C$5:$C$51,$K29))</f>
        <v>887</v>
      </c>
      <c r="F29" s="25" t="n">
        <f aca="false">IF($C29="","",INDEX(Engine!$D$5:$D$51,$K29))</f>
        <v>485</v>
      </c>
      <c r="G29" s="25" t="n">
        <f aca="false">IF($C29="","",INDEX(Engine!$E$5:$E$51,$K29))</f>
        <v>1486</v>
      </c>
      <c r="H29" s="26" t="n">
        <f aca="false">IF($C29="","",INDEX(Engine!$O$5:$O$51,$K29))</f>
        <v>0.157518693202073</v>
      </c>
      <c r="I29" s="23" t="n">
        <f aca="false">IF($C29="","",INDEX(Engine!$H$5:$H$51,$K29))</f>
        <v>3</v>
      </c>
      <c r="J29" s="27" t="str">
        <f aca="false">IF($C29="","",REPT("█",ROUND(H29*20,0)))</f>
        <v>███</v>
      </c>
      <c r="K29" s="0" t="n">
        <f aca="false">MATCH(B29,Engine!$P$5:$P$51,0)</f>
        <v>6</v>
      </c>
    </row>
    <row r="30" customFormat="false" ht="18" hidden="false" customHeight="true" outlineLevel="0" collapsed="false">
      <c r="B30" s="23" t="n">
        <v>4</v>
      </c>
      <c r="C30" s="24" t="str">
        <f aca="false">IF(INDEX(Engine!$N$5:$N$51,$K30)=0,"",INDEX(Engine!$B$5:$B$51,$K30))</f>
        <v>1st cousin once removed</v>
      </c>
      <c r="D30" s="24" t="str">
        <f aca="false">IF($C30="","",INDEX('Shared cM Data'!$E$11:$E$57,$K30)&amp;IF(INDEX('Shared cM Data'!$F$11:$F$57,$K30)="Half"," · half",""))</f>
        <v>Cousin</v>
      </c>
      <c r="E30" s="25" t="n">
        <f aca="false">IF($C30="","",INDEX(Engine!$C$5:$C$51,$K30))</f>
        <v>433</v>
      </c>
      <c r="F30" s="25" t="n">
        <f aca="false">IF($C30="","",INDEX(Engine!$D$5:$D$51,$K30))</f>
        <v>102</v>
      </c>
      <c r="G30" s="25" t="n">
        <f aca="false">IF($C30="","",INDEX(Engine!$E$5:$E$51,$K30))</f>
        <v>980</v>
      </c>
      <c r="H30" s="26" t="n">
        <f aca="false">IF($C30="","",INDEX(Engine!$O$5:$O$51,$K30))</f>
        <v>0.107428130150539</v>
      </c>
      <c r="I30" s="23" t="n">
        <f aca="false">IF($C30="","",INDEX(Engine!$H$5:$H$51,$K30))</f>
        <v>3</v>
      </c>
      <c r="J30" s="27" t="str">
        <f aca="false">IF($C30="","",REPT("█",ROUND(H30*20,0)))</f>
        <v>██</v>
      </c>
      <c r="K30" s="0" t="n">
        <f aca="false">MATCH(B30,Engine!$P$5:$P$51,0)</f>
        <v>11</v>
      </c>
    </row>
    <row r="31" customFormat="false" ht="18" hidden="false" customHeight="true" outlineLevel="0" collapsed="false">
      <c r="B31" s="23" t="n">
        <v>5</v>
      </c>
      <c r="C31" s="24" t="str">
        <f aca="false">IF(INDEX(Engine!$N$5:$N$51,$K31)=0,"",INDEX(Engine!$B$5:$B$51,$K31))</f>
        <v>Half aunt/uncle · half niece/nephew</v>
      </c>
      <c r="D31" s="24" t="str">
        <f aca="false">IF($C31="","",INDEX('Shared cM Data'!$E$11:$E$57,$K31)&amp;IF(INDEX('Shared cM Data'!$F$11:$F$57,$K31)="Half"," · half",""))</f>
        <v>Avuncular · half</v>
      </c>
      <c r="E31" s="25" t="n">
        <f aca="false">IF($C31="","",INDEX(Engine!$C$5:$C$51,$K31))</f>
        <v>871</v>
      </c>
      <c r="F31" s="25" t="n">
        <f aca="false">IF($C31="","",INDEX(Engine!$D$5:$D$51,$K31))</f>
        <v>492</v>
      </c>
      <c r="G31" s="25" t="n">
        <f aca="false">IF($C31="","",INDEX(Engine!$E$5:$E$51,$K31))</f>
        <v>1315</v>
      </c>
      <c r="H31" s="26" t="n">
        <f aca="false">IF($C31="","",INDEX(Engine!$O$5:$O$51,$K31))</f>
        <v>0.0975257081344496</v>
      </c>
      <c r="I31" s="23" t="n">
        <f aca="false">IF($C31="","",INDEX(Engine!$H$5:$H$51,$K31))</f>
        <v>2</v>
      </c>
      <c r="J31" s="27" t="str">
        <f aca="false">IF($C31="","",REPT("█",ROUND(H31*20,0)))</f>
        <v>██</v>
      </c>
      <c r="K31" s="0" t="n">
        <f aca="false">MATCH(B31,Engine!$P$5:$P$51,0)</f>
        <v>7</v>
      </c>
    </row>
    <row r="32" customFormat="false" ht="18" hidden="false" customHeight="true" outlineLevel="0" collapsed="false">
      <c r="B32" s="23" t="n">
        <v>6</v>
      </c>
      <c r="C32" s="24" t="str">
        <f aca="false">IF(INDEX(Engine!$N$5:$N$51,$K32)=0,"",INDEX(Engine!$B$5:$B$51,$K32))</f>
        <v>Half 1st cousin</v>
      </c>
      <c r="D32" s="24" t="str">
        <f aca="false">IF($C32="","",INDEX('Shared cM Data'!$E$11:$E$57,$K32)&amp;IF(INDEX('Shared cM Data'!$F$11:$F$57,$K32)="Half"," · half",""))</f>
        <v>Cousin · half</v>
      </c>
      <c r="E32" s="25" t="n">
        <f aca="false">IF($C32="","",INDEX(Engine!$C$5:$C$51,$K32))</f>
        <v>449</v>
      </c>
      <c r="F32" s="25" t="n">
        <f aca="false">IF($C32="","",INDEX(Engine!$D$5:$D$51,$K32))</f>
        <v>156</v>
      </c>
      <c r="G32" s="25" t="n">
        <f aca="false">IF($C32="","",INDEX(Engine!$E$5:$E$51,$K32))</f>
        <v>979</v>
      </c>
      <c r="H32" s="26" t="n">
        <f aca="false">IF($C32="","",INDEX(Engine!$O$5:$O$51,$K32))</f>
        <v>0.0294922365258667</v>
      </c>
      <c r="I32" s="23" t="n">
        <f aca="false">IF($C32="","",INDEX(Engine!$H$5:$H$51,$K32))</f>
        <v>2</v>
      </c>
      <c r="J32" s="27" t="str">
        <f aca="false">IF($C32="","",REPT("█",ROUND(H32*20,0)))</f>
        <v>█</v>
      </c>
      <c r="K32" s="0" t="n">
        <f aca="false">MATCH(B32,Engine!$P$5:$P$51,0)</f>
        <v>10</v>
      </c>
    </row>
    <row r="33" customFormat="false" ht="18" hidden="false" customHeight="true" outlineLevel="0" collapsed="false">
      <c r="B33" s="23" t="n">
        <v>7</v>
      </c>
      <c r="C33" s="24" t="str">
        <f aca="false">IF(INDEX(Engine!$N$5:$N$51,$K33)=0,"",INDEX(Engine!$B$5:$B$51,$K33))</f>
        <v/>
      </c>
      <c r="D33" s="24" t="str">
        <f aca="false">IF($C33="","",INDEX('Shared cM Data'!$E$11:$E$57,$K33)&amp;IF(INDEX('Shared cM Data'!$F$11:$F$57,$K33)="Half"," · half",""))</f>
        <v/>
      </c>
      <c r="E33" s="25" t="str">
        <f aca="false">IF($C33="","",INDEX(Engine!$C$5:$C$51,$K33))</f>
        <v/>
      </c>
      <c r="F33" s="25" t="str">
        <f aca="false">IF($C33="","",INDEX(Engine!$D$5:$D$51,$K33))</f>
        <v/>
      </c>
      <c r="G33" s="25" t="str">
        <f aca="false">IF($C33="","",INDEX(Engine!$E$5:$E$51,$K33))</f>
        <v/>
      </c>
      <c r="H33" s="26" t="str">
        <f aca="false">IF($C33="","",INDEX(Engine!$O$5:$O$51,$K33))</f>
        <v/>
      </c>
      <c r="I33" s="23" t="str">
        <f aca="false">IF($C33="","",INDEX(Engine!$H$5:$H$51,$K33))</f>
        <v/>
      </c>
      <c r="J33" s="27" t="str">
        <f aca="false">IF($C33="","",REPT("█",ROUND(H33*20,0)))</f>
        <v/>
      </c>
      <c r="K33" s="0" t="n">
        <f aca="false">MATCH(B33,Engine!$P$5:$P$51,0)</f>
        <v>1</v>
      </c>
    </row>
    <row r="34" customFormat="false" ht="18" hidden="false" customHeight="true" outlineLevel="0" collapsed="false">
      <c r="B34" s="23" t="n">
        <v>8</v>
      </c>
      <c r="C34" s="24" t="str">
        <f aca="false">IF(INDEX(Engine!$N$5:$N$51,$K34)=0,"",INDEX(Engine!$B$5:$B$51,$K34))</f>
        <v/>
      </c>
      <c r="D34" s="24" t="str">
        <f aca="false">IF($C34="","",INDEX('Shared cM Data'!$E$11:$E$57,$K34)&amp;IF(INDEX('Shared cM Data'!$F$11:$F$57,$K34)="Half"," · half",""))</f>
        <v/>
      </c>
      <c r="E34" s="25" t="str">
        <f aca="false">IF($C34="","",INDEX(Engine!$C$5:$C$51,$K34))</f>
        <v/>
      </c>
      <c r="F34" s="25" t="str">
        <f aca="false">IF($C34="","",INDEX(Engine!$D$5:$D$51,$K34))</f>
        <v/>
      </c>
      <c r="G34" s="25" t="str">
        <f aca="false">IF($C34="","",INDEX(Engine!$E$5:$E$51,$K34))</f>
        <v/>
      </c>
      <c r="H34" s="26" t="str">
        <f aca="false">IF($C34="","",INDEX(Engine!$O$5:$O$51,$K34))</f>
        <v/>
      </c>
      <c r="I34" s="23" t="str">
        <f aca="false">IF($C34="","",INDEX(Engine!$H$5:$H$51,$K34))</f>
        <v/>
      </c>
      <c r="J34" s="27" t="str">
        <f aca="false">IF($C34="","",REPT("█",ROUND(H34*20,0)))</f>
        <v/>
      </c>
      <c r="K34" s="0" t="n">
        <f aca="false">MATCH(B34,Engine!$P$5:$P$51,0)</f>
        <v>2</v>
      </c>
    </row>
    <row r="35" customFormat="false" ht="18" hidden="false" customHeight="true" outlineLevel="0" collapsed="false">
      <c r="B35" s="23" t="n">
        <v>9</v>
      </c>
      <c r="C35" s="24" t="str">
        <f aca="false">IF(INDEX(Engine!$N$5:$N$51,$K35)=0,"",INDEX(Engine!$B$5:$B$51,$K35))</f>
        <v/>
      </c>
      <c r="D35" s="24" t="str">
        <f aca="false">IF($C35="","",INDEX('Shared cM Data'!$E$11:$E$57,$K35)&amp;IF(INDEX('Shared cM Data'!$F$11:$F$57,$K35)="Half"," · half",""))</f>
        <v/>
      </c>
      <c r="E35" s="25" t="str">
        <f aca="false">IF($C35="","",INDEX(Engine!$C$5:$C$51,$K35))</f>
        <v/>
      </c>
      <c r="F35" s="25" t="str">
        <f aca="false">IF($C35="","",INDEX(Engine!$D$5:$D$51,$K35))</f>
        <v/>
      </c>
      <c r="G35" s="25" t="str">
        <f aca="false">IF($C35="","",INDEX(Engine!$E$5:$E$51,$K35))</f>
        <v/>
      </c>
      <c r="H35" s="26" t="str">
        <f aca="false">IF($C35="","",INDEX(Engine!$O$5:$O$51,$K35))</f>
        <v/>
      </c>
      <c r="I35" s="23" t="str">
        <f aca="false">IF($C35="","",INDEX(Engine!$H$5:$H$51,$K35))</f>
        <v/>
      </c>
      <c r="J35" s="27" t="str">
        <f aca="false">IF($C35="","",REPT("█",ROUND(H35*20,0)))</f>
        <v/>
      </c>
      <c r="K35" s="0" t="n">
        <f aca="false">MATCH(B35,Engine!$P$5:$P$51,0)</f>
        <v>3</v>
      </c>
    </row>
    <row r="36" customFormat="false" ht="18" hidden="false" customHeight="true" outlineLevel="0" collapsed="false">
      <c r="B36" s="23" t="n">
        <v>10</v>
      </c>
      <c r="C36" s="24" t="str">
        <f aca="false">IF(INDEX(Engine!$N$5:$N$51,$K36)=0,"",INDEX(Engine!$B$5:$B$51,$K36))</f>
        <v/>
      </c>
      <c r="D36" s="24" t="str">
        <f aca="false">IF($C36="","",INDEX('Shared cM Data'!$E$11:$E$57,$K36)&amp;IF(INDEX('Shared cM Data'!$F$11:$F$57,$K36)="Half"," · half",""))</f>
        <v/>
      </c>
      <c r="E36" s="25" t="str">
        <f aca="false">IF($C36="","",INDEX(Engine!$C$5:$C$51,$K36))</f>
        <v/>
      </c>
      <c r="F36" s="25" t="str">
        <f aca="false">IF($C36="","",INDEX(Engine!$D$5:$D$51,$K36))</f>
        <v/>
      </c>
      <c r="G36" s="25" t="str">
        <f aca="false">IF($C36="","",INDEX(Engine!$E$5:$E$51,$K36))</f>
        <v/>
      </c>
      <c r="H36" s="26" t="str">
        <f aca="false">IF($C36="","",INDEX(Engine!$O$5:$O$51,$K36))</f>
        <v/>
      </c>
      <c r="I36" s="23" t="str">
        <f aca="false">IF($C36="","",INDEX(Engine!$H$5:$H$51,$K36))</f>
        <v/>
      </c>
      <c r="J36" s="27" t="str">
        <f aca="false">IF($C36="","",REPT("█",ROUND(H36*20,0)))</f>
        <v/>
      </c>
      <c r="K36" s="0" t="n">
        <f aca="false">MATCH(B36,Engine!$P$5:$P$51,0)</f>
        <v>4</v>
      </c>
    </row>
    <row r="37" customFormat="false" ht="15" hidden="false" customHeight="false" outlineLevel="0" collapsed="false">
      <c r="B37" s="28" t="s">
        <v>31</v>
      </c>
      <c r="C37" s="28"/>
      <c r="D37" s="28"/>
      <c r="E37" s="28"/>
      <c r="F37" s="28"/>
      <c r="G37" s="28"/>
      <c r="H37" s="28"/>
      <c r="I37" s="28"/>
    </row>
    <row r="39" customFormat="false" ht="19.5" hidden="false" customHeight="true" outlineLevel="0" collapsed="false">
      <c r="B39" s="5" t="s">
        <v>32</v>
      </c>
      <c r="C39" s="1"/>
      <c r="D39" s="1"/>
      <c r="E39" s="1"/>
      <c r="F39" s="1"/>
      <c r="G39" s="1"/>
      <c r="H39" s="1"/>
      <c r="I39" s="1"/>
    </row>
    <row r="40" customFormat="false" ht="25.5" hidden="false" customHeight="true" outlineLevel="0" collapsed="false">
      <c r="B40" s="29" t="s">
        <v>33</v>
      </c>
      <c r="C40" s="29"/>
      <c r="D40" s="29"/>
      <c r="E40" s="29"/>
      <c r="F40" s="29"/>
      <c r="G40" s="29"/>
      <c r="H40" s="29"/>
      <c r="I40" s="29"/>
    </row>
    <row r="41" customFormat="false" ht="25.5" hidden="false" customHeight="true" outlineLevel="0" collapsed="false">
      <c r="B41" s="29" t="s">
        <v>34</v>
      </c>
      <c r="C41" s="29"/>
      <c r="D41" s="29"/>
      <c r="E41" s="29"/>
      <c r="F41" s="29"/>
      <c r="G41" s="29"/>
      <c r="H41" s="29"/>
      <c r="I41" s="29"/>
    </row>
    <row r="42" customFormat="false" ht="25.5" hidden="false" customHeight="true" outlineLevel="0" collapsed="false">
      <c r="B42" s="29" t="s">
        <v>35</v>
      </c>
      <c r="C42" s="29"/>
      <c r="D42" s="29"/>
      <c r="E42" s="29"/>
      <c r="F42" s="29"/>
      <c r="G42" s="29"/>
      <c r="H42" s="29"/>
      <c r="I42" s="29"/>
    </row>
  </sheetData>
  <mergeCells count="14">
    <mergeCell ref="B8:I8"/>
    <mergeCell ref="E11:I11"/>
    <mergeCell ref="E12:I12"/>
    <mergeCell ref="E13:I13"/>
    <mergeCell ref="D16:I16"/>
    <mergeCell ref="H17:I17"/>
    <mergeCell ref="D18:I18"/>
    <mergeCell ref="H19:I19"/>
    <mergeCell ref="D21:I21"/>
    <mergeCell ref="B22:I22"/>
    <mergeCell ref="B37:I37"/>
    <mergeCell ref="B40:I40"/>
    <mergeCell ref="B41:I41"/>
    <mergeCell ref="B42:I42"/>
  </mergeCells>
  <conditionalFormatting sqref="B22:I22">
    <cfRule type="expression" priority="2" aboveAverage="0" equalAverage="0" bottom="0" percent="0" rank="0" text="" dxfId="0">
      <formula>LEN($B$22)&gt;0</formula>
    </cfRule>
  </conditionalFormatting>
  <conditionalFormatting sqref="H27:H36">
    <cfRule type="dataBar" priority="3">
      <dataBar showValue="1" minLength="10" maxLength="90">
        <cfvo type="num" val="0"/>
        <cfvo type="num" val="1"/>
        <color rgb="FF3DB8A9"/>
      </dataBar>
      <extLst>
        <ext xmlns:x14="http://schemas.microsoft.com/office/spreadsheetml/2009/9/main" uri="{B025F937-C7B1-47D3-B67F-A62EFF666E3E}">
          <x14:id>{A520CB38-9E20-4E95-B1D0-D44CE77DB86A}</x14:id>
        </ext>
      </extLst>
    </cfRule>
  </conditionalFormatting>
  <conditionalFormatting sqref="B27:I27">
    <cfRule type="expression" priority="4" aboveAverage="0" equalAverage="0" bottom="0" percent="0" rank="0" text="" dxfId="1">
      <formula>$C$27&lt;&gt;""</formula>
    </cfRule>
  </conditionalFormatting>
  <conditionalFormatting sqref="H17:I17">
    <cfRule type="expression" priority="5" aboveAverage="0" equalAverage="0" bottom="0" percent="0" rank="0" text="" dxfId="2">
      <formula>$H$17="Strong"</formula>
    </cfRule>
    <cfRule type="expression" priority="6" aboveAverage="0" equalAverage="0" bottom="0" percent="0" rank="0" text="" dxfId="3">
      <formula>$H$17="Moderate"</formula>
    </cfRule>
    <cfRule type="expression" priority="7" aboveAverage="0" equalAverage="0" bottom="0" percent="0" rank="0" text="" dxfId="4">
      <formula>$H$17="Weak"</formula>
    </cfRule>
  </conditionalFormatting>
  <dataValidations count="3">
    <dataValidation allowBlank="true" error="Enter total shared cM as a number between 0 and 8000." errorStyle="stop" errorTitle="Shared cM" operator="between" prompt="Total shared centimorgans with the match." promptTitle="Shared cM" showDropDown="false" showErrorMessage="true" showInputMessage="true" sqref="D11" type="decimal">
      <formula1>0</formula1>
      <formula2>8000</formula2>
    </dataValidation>
    <dataValidation allowBlank="false" errorStyle="stop" operator="between" showDropDown="false" showErrorMessage="true" showInputMessage="false" sqref="D12" type="list">
      <formula1>"Population-weighted,Uniform"</formula1>
      <formula2>0</formula2>
    </dataValidation>
    <dataValidation allowBlank="false" errorStyle="stop" operator="between" showDropDown="false" showErrorMessage="true" showInputMessage="false" sqref="D13" type="list">
      <formula1>"No,Yes"</formula1>
      <formula2>0</formula2>
    </dataValidation>
  </dataValidations>
  <hyperlinks>
    <hyperlink ref="B23" r:id="rId1" display="Cross-check with the interactive Shared cM Project tool at DNA Painter  &gt;"/>
  </hyperlinks>
  <printOptions headings="false" gridLines="false" gridLinesSet="true" horizontalCentered="false" verticalCentered="false"/>
  <pageMargins left="0.4" right="0.4"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drawing r:id="rId2"/>
  <extLst>
    <ext xmlns:x14="http://schemas.microsoft.com/office/spreadsheetml/2009/9/main" uri="{78C0D931-6437-407d-A8EE-F0AAD7539E65}">
      <x14:conditionalFormattings>
        <x14:conditionalFormatting xmlns:xm="http://schemas.microsoft.com/office/excel/2006/main">
          <x14:cfRule type="dataBar" id="{A520CB38-9E20-4E95-B1D0-D44CE77DB86A}">
            <x14:dataBar minLength="10" maxLength="90" axisPosition="none" gradient="true">
              <x14:cfvo type="num">
                <xm:f>0</xm:f>
              </x14:cfvo>
              <x14:cfvo type="num">
                <xm:f>1</xm:f>
              </x14:cfvo>
              <x14:negativeFillColor rgb="FF3DB8A9"/>
              <x14:axisColor rgb="FF000000"/>
            </x14:dataBar>
          </x14:cfRule>
          <xm:sqref>H27:H36</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DB8A9"/>
    <pageSetUpPr fitToPage="true"/>
  </sheetPr>
  <dimension ref="A1:L11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10" topLeftCell="B11" activePane="bottomRight" state="frozen"/>
      <selection pane="topLeft" activeCell="A1" activeCellId="0" sqref="A1"/>
      <selection pane="topRight" activeCell="B1" activeCellId="0" sqref="B1"/>
      <selection pane="bottomLeft" activeCell="A11" activeCellId="0" sqref="A11"/>
      <selection pane="bottomRigh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6"/>
    <col collapsed="false" customWidth="true" hidden="false" outlineLevel="0" max="3" min="3" style="0" width="28"/>
    <col collapsed="false" customWidth="true" hidden="false" outlineLevel="0" max="4" min="4" style="0" width="13"/>
    <col collapsed="false" customWidth="true" hidden="false" outlineLevel="0" max="5" min="5" style="0" width="46"/>
    <col collapsed="false" customWidth="true" hidden="false" outlineLevel="0" max="6" min="6" style="0" width="12"/>
    <col collapsed="false" customWidth="true" hidden="false" outlineLevel="0" max="7" min="7" style="0" width="40"/>
    <col collapsed="false" customWidth="true" hidden="false" outlineLevel="0" max="8" min="8" style="0" width="12"/>
    <col collapsed="false" customWidth="true" hidden="false" outlineLevel="0" max="9" min="9" style="0" width="13"/>
    <col collapsed="false" customWidth="true" hidden="false" outlineLevel="0" max="10" min="10" style="0" width="12"/>
    <col collapsed="false" customWidth="true" hidden="false" outlineLevel="0" max="11" min="11" style="0" width="46"/>
    <col collapsed="false" customWidth="true" hidden="false" outlineLevel="0" max="12" min="12" style="0" width="2"/>
  </cols>
  <sheetData>
    <row r="1" customFormat="false" ht="6" hidden="false" customHeight="true" outlineLevel="0" collapsed="false">
      <c r="A1" s="1"/>
      <c r="B1" s="1"/>
      <c r="C1" s="1"/>
      <c r="D1" s="1"/>
      <c r="E1" s="1"/>
      <c r="F1" s="1"/>
      <c r="G1" s="1"/>
      <c r="H1" s="1"/>
      <c r="I1" s="1"/>
      <c r="J1" s="1"/>
      <c r="K1" s="1"/>
      <c r="L1" s="1"/>
    </row>
    <row r="2" customFormat="false" ht="30" hidden="false" customHeight="true" outlineLevel="0" collapsed="false">
      <c r="A2" s="1"/>
      <c r="B2" s="1"/>
      <c r="C2" s="1"/>
      <c r="D2" s="1"/>
      <c r="E2" s="1"/>
      <c r="F2" s="1"/>
      <c r="G2" s="1"/>
      <c r="H2" s="1"/>
      <c r="I2" s="1"/>
      <c r="J2" s="1"/>
      <c r="K2" s="1"/>
      <c r="L2" s="1"/>
    </row>
    <row r="3" customFormat="false" ht="30" hidden="false" customHeight="true" outlineLevel="0" collapsed="false">
      <c r="A3" s="1"/>
      <c r="B3" s="1"/>
      <c r="C3" s="1"/>
      <c r="D3" s="1"/>
      <c r="E3" s="1"/>
      <c r="F3" s="1"/>
      <c r="G3" s="1"/>
      <c r="H3" s="1"/>
      <c r="I3" s="1"/>
      <c r="J3" s="1"/>
      <c r="K3" s="1"/>
      <c r="L3" s="1"/>
    </row>
    <row r="4" customFormat="false" ht="30" hidden="false" customHeight="true" outlineLevel="0" collapsed="false">
      <c r="A4" s="1"/>
      <c r="B4" s="1"/>
      <c r="C4" s="1"/>
      <c r="D4" s="1"/>
      <c r="E4" s="1"/>
      <c r="F4" s="1"/>
      <c r="G4" s="1"/>
      <c r="H4" s="1"/>
      <c r="I4" s="1"/>
      <c r="J4" s="1"/>
      <c r="K4" s="1"/>
      <c r="L4" s="1"/>
    </row>
    <row r="5" customFormat="false" ht="4.5" hidden="false" customHeight="true" outlineLevel="0" collapsed="false">
      <c r="A5" s="2"/>
      <c r="B5" s="2"/>
      <c r="C5" s="2"/>
      <c r="D5" s="2"/>
      <c r="E5" s="2"/>
      <c r="F5" s="2"/>
      <c r="G5" s="2"/>
      <c r="H5" s="2"/>
      <c r="I5" s="2"/>
      <c r="J5" s="2"/>
      <c r="K5" s="2"/>
      <c r="L5" s="2"/>
    </row>
    <row r="7" customFormat="false" ht="27.75" hidden="false" customHeight="true" outlineLevel="0" collapsed="false">
      <c r="B7" s="3" t="s">
        <v>36</v>
      </c>
    </row>
    <row r="8" customFormat="false" ht="30" hidden="false" customHeight="true" outlineLevel="0" collapsed="false">
      <c r="B8" s="4" t="s">
        <v>37</v>
      </c>
      <c r="C8" s="4"/>
      <c r="D8" s="4"/>
      <c r="E8" s="4"/>
      <c r="F8" s="4"/>
      <c r="G8" s="4"/>
      <c r="H8" s="4"/>
      <c r="I8" s="4"/>
      <c r="J8" s="4"/>
      <c r="K8" s="4"/>
    </row>
    <row r="9" customFormat="false" ht="15" hidden="false" customHeight="false" outlineLevel="0" collapsed="false">
      <c r="B9" s="30" t="s">
        <v>38</v>
      </c>
      <c r="D9" s="31" t="n">
        <f aca="false">COUNT(D11:D110)</f>
        <v>1</v>
      </c>
    </row>
    <row r="10" customFormat="false" ht="30" hidden="false" customHeight="true" outlineLevel="0" collapsed="false">
      <c r="B10" s="32" t="s">
        <v>39</v>
      </c>
      <c r="C10" s="32" t="s">
        <v>40</v>
      </c>
      <c r="D10" s="32" t="s">
        <v>41</v>
      </c>
      <c r="E10" s="32" t="s">
        <v>12</v>
      </c>
      <c r="F10" s="32" t="s">
        <v>28</v>
      </c>
      <c r="G10" s="32" t="s">
        <v>15</v>
      </c>
      <c r="H10" s="32" t="s">
        <v>28</v>
      </c>
      <c r="I10" s="32" t="s">
        <v>42</v>
      </c>
      <c r="J10" s="32" t="s">
        <v>43</v>
      </c>
      <c r="K10" s="32" t="s">
        <v>44</v>
      </c>
    </row>
    <row r="11" customFormat="false" ht="15" hidden="false" customHeight="false" outlineLevel="0" collapsed="false">
      <c r="B11" s="33" t="n">
        <v>1</v>
      </c>
      <c r="C11" s="34" t="s">
        <v>45</v>
      </c>
      <c r="D11" s="35" t="n">
        <v>230</v>
      </c>
      <c r="E11" s="36" t="str">
        <f aca="false">IF('Batch Engine'!B11=0,IF(ISNUMBER(D11),"Outside project range",""),INDEX('Batch Engine'!$G$4:$BA$4,'Batch Engine'!D11))</f>
        <v>2nd cousin once removed</v>
      </c>
      <c r="F11" s="37" t="n">
        <f aca="false">IF('Batch Engine'!B11=0,"",'Batch Engine'!C11/'Batch Engine'!B11)</f>
        <v>0.235727292485464</v>
      </c>
      <c r="G11" s="38" t="str">
        <f aca="false">IF('Batch Engine'!E11=0,"",INDEX('Batch Engine'!$G$4:$BA$4,'Batch Engine'!F11))</f>
        <v>1st cousin twice removed</v>
      </c>
      <c r="H11" s="37" t="n">
        <f aca="false">IF(G11="","",'Batch Engine'!E11/'Batch Engine'!B11)</f>
        <v>0.187589396749904</v>
      </c>
      <c r="I11" s="33" t="n">
        <f aca="false">IF(ISNUMBER(D11),COUNTIF('Batch Engine'!G11:BA11,"&gt;0"),"")</f>
        <v>14</v>
      </c>
      <c r="J11" s="39" t="n">
        <f aca="false">IF(ISNUMBER(D11),D11/Genome_cM,"")</f>
        <v>0.0309139784946237</v>
      </c>
      <c r="K11" s="38" t="str">
        <f aca="false">IF(ISNUMBER(D11),IFERROR(INDEX('Lookup Table'!$B$2:$B$100,MATCH(D11,'Lookup Table'!$A$2:$A$100,1)),""),"")</f>
        <v>2nd cousin</v>
      </c>
    </row>
    <row r="12" customFormat="false" ht="15" hidden="false" customHeight="false" outlineLevel="0" collapsed="false">
      <c r="B12" s="33" t="n">
        <v>2</v>
      </c>
      <c r="C12" s="34"/>
      <c r="D12" s="35"/>
      <c r="E12" s="36" t="str">
        <f aca="false">IF('Batch Engine'!B12=0,IF(ISNUMBER(D12),"Outside project range",""),INDEX('Batch Engine'!$G$4:$BA$4,'Batch Engine'!D12))</f>
        <v/>
      </c>
      <c r="F12" s="37" t="str">
        <f aca="false">IF('Batch Engine'!B12=0,"",'Batch Engine'!C12/'Batch Engine'!B12)</f>
        <v/>
      </c>
      <c r="G12" s="38" t="str">
        <f aca="false">IF('Batch Engine'!E12=0,"",INDEX('Batch Engine'!$G$4:$BA$4,'Batch Engine'!F12))</f>
        <v/>
      </c>
      <c r="H12" s="37" t="str">
        <f aca="false">IF(G12="","",'Batch Engine'!E12/'Batch Engine'!B12)</f>
        <v/>
      </c>
      <c r="I12" s="33" t="str">
        <f aca="false">IF(ISNUMBER(D12),COUNTIF('Batch Engine'!G12:BA12,"&gt;0"),"")</f>
        <v/>
      </c>
      <c r="J12" s="39" t="str">
        <f aca="false">IF(ISNUMBER(D12),D12/Genome_cM,"")</f>
        <v/>
      </c>
      <c r="K12" s="38" t="str">
        <f aca="false">IF(ISNUMBER(D12),IFERROR(INDEX('Lookup Table'!$B$2:$B$100,MATCH(D12,'Lookup Table'!$A$2:$A$100,1)),""),"")</f>
        <v/>
      </c>
    </row>
    <row r="13" customFormat="false" ht="15" hidden="false" customHeight="false" outlineLevel="0" collapsed="false">
      <c r="B13" s="33" t="n">
        <v>3</v>
      </c>
      <c r="C13" s="34"/>
      <c r="D13" s="35"/>
      <c r="E13" s="36" t="str">
        <f aca="false">IF('Batch Engine'!B13=0,IF(ISNUMBER(D13),"Outside project range",""),INDEX('Batch Engine'!$G$4:$BA$4,'Batch Engine'!D13))</f>
        <v/>
      </c>
      <c r="F13" s="37" t="str">
        <f aca="false">IF('Batch Engine'!B13=0,"",'Batch Engine'!C13/'Batch Engine'!B13)</f>
        <v/>
      </c>
      <c r="G13" s="38" t="str">
        <f aca="false">IF('Batch Engine'!E13=0,"",INDEX('Batch Engine'!$G$4:$BA$4,'Batch Engine'!F13))</f>
        <v/>
      </c>
      <c r="H13" s="37" t="str">
        <f aca="false">IF(G13="","",'Batch Engine'!E13/'Batch Engine'!B13)</f>
        <v/>
      </c>
      <c r="I13" s="33" t="str">
        <f aca="false">IF(ISNUMBER(D13),COUNTIF('Batch Engine'!G13:BA13,"&gt;0"),"")</f>
        <v/>
      </c>
      <c r="J13" s="39" t="str">
        <f aca="false">IF(ISNUMBER(D13),D13/Genome_cM,"")</f>
        <v/>
      </c>
      <c r="K13" s="38" t="str">
        <f aca="false">IF(ISNUMBER(D13),IFERROR(INDEX('Lookup Table'!$B$2:$B$100,MATCH(D13,'Lookup Table'!$A$2:$A$100,1)),""),"")</f>
        <v/>
      </c>
    </row>
    <row r="14" customFormat="false" ht="15" hidden="false" customHeight="false" outlineLevel="0" collapsed="false">
      <c r="B14" s="33" t="n">
        <v>4</v>
      </c>
      <c r="C14" s="34"/>
      <c r="D14" s="35"/>
      <c r="E14" s="36" t="str">
        <f aca="false">IF('Batch Engine'!B14=0,IF(ISNUMBER(D14),"Outside project range",""),INDEX('Batch Engine'!$G$4:$BA$4,'Batch Engine'!D14))</f>
        <v/>
      </c>
      <c r="F14" s="37" t="str">
        <f aca="false">IF('Batch Engine'!B14=0,"",'Batch Engine'!C14/'Batch Engine'!B14)</f>
        <v/>
      </c>
      <c r="G14" s="38" t="str">
        <f aca="false">IF('Batch Engine'!E14=0,"",INDEX('Batch Engine'!$G$4:$BA$4,'Batch Engine'!F14))</f>
        <v/>
      </c>
      <c r="H14" s="37" t="str">
        <f aca="false">IF(G14="","",'Batch Engine'!E14/'Batch Engine'!B14)</f>
        <v/>
      </c>
      <c r="I14" s="33" t="str">
        <f aca="false">IF(ISNUMBER(D14),COUNTIF('Batch Engine'!G14:BA14,"&gt;0"),"")</f>
        <v/>
      </c>
      <c r="J14" s="39" t="str">
        <f aca="false">IF(ISNUMBER(D14),D14/Genome_cM,"")</f>
        <v/>
      </c>
      <c r="K14" s="38" t="str">
        <f aca="false">IF(ISNUMBER(D14),IFERROR(INDEX('Lookup Table'!$B$2:$B$100,MATCH(D14,'Lookup Table'!$A$2:$A$100,1)),""),"")</f>
        <v/>
      </c>
    </row>
    <row r="15" customFormat="false" ht="15" hidden="false" customHeight="false" outlineLevel="0" collapsed="false">
      <c r="B15" s="33" t="n">
        <v>5</v>
      </c>
      <c r="C15" s="34"/>
      <c r="D15" s="35"/>
      <c r="E15" s="36" t="str">
        <f aca="false">IF('Batch Engine'!B15=0,IF(ISNUMBER(D15),"Outside project range",""),INDEX('Batch Engine'!$G$4:$BA$4,'Batch Engine'!D15))</f>
        <v/>
      </c>
      <c r="F15" s="37" t="str">
        <f aca="false">IF('Batch Engine'!B15=0,"",'Batch Engine'!C15/'Batch Engine'!B15)</f>
        <v/>
      </c>
      <c r="G15" s="38" t="str">
        <f aca="false">IF('Batch Engine'!E15=0,"",INDEX('Batch Engine'!$G$4:$BA$4,'Batch Engine'!F15))</f>
        <v/>
      </c>
      <c r="H15" s="37" t="str">
        <f aca="false">IF(G15="","",'Batch Engine'!E15/'Batch Engine'!B15)</f>
        <v/>
      </c>
      <c r="I15" s="33" t="str">
        <f aca="false">IF(ISNUMBER(D15),COUNTIF('Batch Engine'!G15:BA15,"&gt;0"),"")</f>
        <v/>
      </c>
      <c r="J15" s="39" t="str">
        <f aca="false">IF(ISNUMBER(D15),D15/Genome_cM,"")</f>
        <v/>
      </c>
      <c r="K15" s="38" t="str">
        <f aca="false">IF(ISNUMBER(D15),IFERROR(INDEX('Lookup Table'!$B$2:$B$100,MATCH(D15,'Lookup Table'!$A$2:$A$100,1)),""),"")</f>
        <v/>
      </c>
    </row>
    <row r="16" customFormat="false" ht="15" hidden="false" customHeight="false" outlineLevel="0" collapsed="false">
      <c r="B16" s="33" t="n">
        <v>6</v>
      </c>
      <c r="C16" s="34"/>
      <c r="D16" s="35"/>
      <c r="E16" s="36" t="str">
        <f aca="false">IF('Batch Engine'!B16=0,IF(ISNUMBER(D16),"Outside project range",""),INDEX('Batch Engine'!$G$4:$BA$4,'Batch Engine'!D16))</f>
        <v/>
      </c>
      <c r="F16" s="37" t="str">
        <f aca="false">IF('Batch Engine'!B16=0,"",'Batch Engine'!C16/'Batch Engine'!B16)</f>
        <v/>
      </c>
      <c r="G16" s="38" t="str">
        <f aca="false">IF('Batch Engine'!E16=0,"",INDEX('Batch Engine'!$G$4:$BA$4,'Batch Engine'!F16))</f>
        <v/>
      </c>
      <c r="H16" s="37" t="str">
        <f aca="false">IF(G16="","",'Batch Engine'!E16/'Batch Engine'!B16)</f>
        <v/>
      </c>
      <c r="I16" s="33" t="str">
        <f aca="false">IF(ISNUMBER(D16),COUNTIF('Batch Engine'!G16:BA16,"&gt;0"),"")</f>
        <v/>
      </c>
      <c r="J16" s="39" t="str">
        <f aca="false">IF(ISNUMBER(D16),D16/Genome_cM,"")</f>
        <v/>
      </c>
      <c r="K16" s="38" t="str">
        <f aca="false">IF(ISNUMBER(D16),IFERROR(INDEX('Lookup Table'!$B$2:$B$100,MATCH(D16,'Lookup Table'!$A$2:$A$100,1)),""),"")</f>
        <v/>
      </c>
    </row>
    <row r="17" customFormat="false" ht="15" hidden="false" customHeight="false" outlineLevel="0" collapsed="false">
      <c r="B17" s="33" t="n">
        <v>7</v>
      </c>
      <c r="C17" s="34"/>
      <c r="D17" s="35"/>
      <c r="E17" s="36" t="str">
        <f aca="false">IF('Batch Engine'!B17=0,IF(ISNUMBER(D17),"Outside project range",""),INDEX('Batch Engine'!$G$4:$BA$4,'Batch Engine'!D17))</f>
        <v/>
      </c>
      <c r="F17" s="37" t="str">
        <f aca="false">IF('Batch Engine'!B17=0,"",'Batch Engine'!C17/'Batch Engine'!B17)</f>
        <v/>
      </c>
      <c r="G17" s="38" t="str">
        <f aca="false">IF('Batch Engine'!E17=0,"",INDEX('Batch Engine'!$G$4:$BA$4,'Batch Engine'!F17))</f>
        <v/>
      </c>
      <c r="H17" s="37" t="str">
        <f aca="false">IF(G17="","",'Batch Engine'!E17/'Batch Engine'!B17)</f>
        <v/>
      </c>
      <c r="I17" s="33" t="str">
        <f aca="false">IF(ISNUMBER(D17),COUNTIF('Batch Engine'!G17:BA17,"&gt;0"),"")</f>
        <v/>
      </c>
      <c r="J17" s="39" t="str">
        <f aca="false">IF(ISNUMBER(D17),D17/Genome_cM,"")</f>
        <v/>
      </c>
      <c r="K17" s="38" t="str">
        <f aca="false">IF(ISNUMBER(D17),IFERROR(INDEX('Lookup Table'!$B$2:$B$100,MATCH(D17,'Lookup Table'!$A$2:$A$100,1)),""),"")</f>
        <v/>
      </c>
    </row>
    <row r="18" customFormat="false" ht="15" hidden="false" customHeight="false" outlineLevel="0" collapsed="false">
      <c r="B18" s="33" t="n">
        <v>8</v>
      </c>
      <c r="C18" s="34"/>
      <c r="D18" s="35"/>
      <c r="E18" s="36" t="str">
        <f aca="false">IF('Batch Engine'!B18=0,IF(ISNUMBER(D18),"Outside project range",""),INDEX('Batch Engine'!$G$4:$BA$4,'Batch Engine'!D18))</f>
        <v/>
      </c>
      <c r="F18" s="37" t="str">
        <f aca="false">IF('Batch Engine'!B18=0,"",'Batch Engine'!C18/'Batch Engine'!B18)</f>
        <v/>
      </c>
      <c r="G18" s="38" t="str">
        <f aca="false">IF('Batch Engine'!E18=0,"",INDEX('Batch Engine'!$G$4:$BA$4,'Batch Engine'!F18))</f>
        <v/>
      </c>
      <c r="H18" s="37" t="str">
        <f aca="false">IF(G18="","",'Batch Engine'!E18/'Batch Engine'!B18)</f>
        <v/>
      </c>
      <c r="I18" s="33" t="str">
        <f aca="false">IF(ISNUMBER(D18),COUNTIF('Batch Engine'!G18:BA18,"&gt;0"),"")</f>
        <v/>
      </c>
      <c r="J18" s="39" t="str">
        <f aca="false">IF(ISNUMBER(D18),D18/Genome_cM,"")</f>
        <v/>
      </c>
      <c r="K18" s="38" t="str">
        <f aca="false">IF(ISNUMBER(D18),IFERROR(INDEX('Lookup Table'!$B$2:$B$100,MATCH(D18,'Lookup Table'!$A$2:$A$100,1)),""),"")</f>
        <v/>
      </c>
    </row>
    <row r="19" customFormat="false" ht="15" hidden="false" customHeight="false" outlineLevel="0" collapsed="false">
      <c r="B19" s="33" t="n">
        <v>9</v>
      </c>
      <c r="C19" s="34"/>
      <c r="D19" s="35"/>
      <c r="E19" s="36" t="str">
        <f aca="false">IF('Batch Engine'!B19=0,IF(ISNUMBER(D19),"Outside project range",""),INDEX('Batch Engine'!$G$4:$BA$4,'Batch Engine'!D19))</f>
        <v/>
      </c>
      <c r="F19" s="37" t="str">
        <f aca="false">IF('Batch Engine'!B19=0,"",'Batch Engine'!C19/'Batch Engine'!B19)</f>
        <v/>
      </c>
      <c r="G19" s="38" t="str">
        <f aca="false">IF('Batch Engine'!E19=0,"",INDEX('Batch Engine'!$G$4:$BA$4,'Batch Engine'!F19))</f>
        <v/>
      </c>
      <c r="H19" s="37" t="str">
        <f aca="false">IF(G19="","",'Batch Engine'!E19/'Batch Engine'!B19)</f>
        <v/>
      </c>
      <c r="I19" s="33" t="str">
        <f aca="false">IF(ISNUMBER(D19),COUNTIF('Batch Engine'!G19:BA19,"&gt;0"),"")</f>
        <v/>
      </c>
      <c r="J19" s="39" t="str">
        <f aca="false">IF(ISNUMBER(D19),D19/Genome_cM,"")</f>
        <v/>
      </c>
      <c r="K19" s="38" t="str">
        <f aca="false">IF(ISNUMBER(D19),IFERROR(INDEX('Lookup Table'!$B$2:$B$100,MATCH(D19,'Lookup Table'!$A$2:$A$100,1)),""),"")</f>
        <v/>
      </c>
    </row>
    <row r="20" customFormat="false" ht="15" hidden="false" customHeight="false" outlineLevel="0" collapsed="false">
      <c r="B20" s="33" t="n">
        <v>10</v>
      </c>
      <c r="C20" s="34"/>
      <c r="D20" s="35"/>
      <c r="E20" s="36" t="str">
        <f aca="false">IF('Batch Engine'!B20=0,IF(ISNUMBER(D20),"Outside project range",""),INDEX('Batch Engine'!$G$4:$BA$4,'Batch Engine'!D20))</f>
        <v/>
      </c>
      <c r="F20" s="37" t="str">
        <f aca="false">IF('Batch Engine'!B20=0,"",'Batch Engine'!C20/'Batch Engine'!B20)</f>
        <v/>
      </c>
      <c r="G20" s="38" t="str">
        <f aca="false">IF('Batch Engine'!E20=0,"",INDEX('Batch Engine'!$G$4:$BA$4,'Batch Engine'!F20))</f>
        <v/>
      </c>
      <c r="H20" s="37" t="str">
        <f aca="false">IF(G20="","",'Batch Engine'!E20/'Batch Engine'!B20)</f>
        <v/>
      </c>
      <c r="I20" s="33" t="str">
        <f aca="false">IF(ISNUMBER(D20),COUNTIF('Batch Engine'!G20:BA20,"&gt;0"),"")</f>
        <v/>
      </c>
      <c r="J20" s="39" t="str">
        <f aca="false">IF(ISNUMBER(D20),D20/Genome_cM,"")</f>
        <v/>
      </c>
      <c r="K20" s="38" t="str">
        <f aca="false">IF(ISNUMBER(D20),IFERROR(INDEX('Lookup Table'!$B$2:$B$100,MATCH(D20,'Lookup Table'!$A$2:$A$100,1)),""),"")</f>
        <v/>
      </c>
    </row>
    <row r="21" customFormat="false" ht="15" hidden="false" customHeight="false" outlineLevel="0" collapsed="false">
      <c r="B21" s="33" t="n">
        <v>11</v>
      </c>
      <c r="C21" s="34"/>
      <c r="D21" s="35"/>
      <c r="E21" s="36" t="str">
        <f aca="false">IF('Batch Engine'!B21=0,IF(ISNUMBER(D21),"Outside project range",""),INDEX('Batch Engine'!$G$4:$BA$4,'Batch Engine'!D21))</f>
        <v/>
      </c>
      <c r="F21" s="37" t="str">
        <f aca="false">IF('Batch Engine'!B21=0,"",'Batch Engine'!C21/'Batch Engine'!B21)</f>
        <v/>
      </c>
      <c r="G21" s="38" t="str">
        <f aca="false">IF('Batch Engine'!E21=0,"",INDEX('Batch Engine'!$G$4:$BA$4,'Batch Engine'!F21))</f>
        <v/>
      </c>
      <c r="H21" s="37" t="str">
        <f aca="false">IF(G21="","",'Batch Engine'!E21/'Batch Engine'!B21)</f>
        <v/>
      </c>
      <c r="I21" s="33" t="str">
        <f aca="false">IF(ISNUMBER(D21),COUNTIF('Batch Engine'!G21:BA21,"&gt;0"),"")</f>
        <v/>
      </c>
      <c r="J21" s="39" t="str">
        <f aca="false">IF(ISNUMBER(D21),D21/Genome_cM,"")</f>
        <v/>
      </c>
      <c r="K21" s="38" t="str">
        <f aca="false">IF(ISNUMBER(D21),IFERROR(INDEX('Lookup Table'!$B$2:$B$100,MATCH(D21,'Lookup Table'!$A$2:$A$100,1)),""),"")</f>
        <v/>
      </c>
    </row>
    <row r="22" customFormat="false" ht="15" hidden="false" customHeight="false" outlineLevel="0" collapsed="false">
      <c r="B22" s="33" t="n">
        <v>12</v>
      </c>
      <c r="C22" s="34"/>
      <c r="D22" s="35"/>
      <c r="E22" s="36" t="str">
        <f aca="false">IF('Batch Engine'!B22=0,IF(ISNUMBER(D22),"Outside project range",""),INDEX('Batch Engine'!$G$4:$BA$4,'Batch Engine'!D22))</f>
        <v/>
      </c>
      <c r="F22" s="37" t="str">
        <f aca="false">IF('Batch Engine'!B22=0,"",'Batch Engine'!C22/'Batch Engine'!B22)</f>
        <v/>
      </c>
      <c r="G22" s="38" t="str">
        <f aca="false">IF('Batch Engine'!E22=0,"",INDEX('Batch Engine'!$G$4:$BA$4,'Batch Engine'!F22))</f>
        <v/>
      </c>
      <c r="H22" s="37" t="str">
        <f aca="false">IF(G22="","",'Batch Engine'!E22/'Batch Engine'!B22)</f>
        <v/>
      </c>
      <c r="I22" s="33" t="str">
        <f aca="false">IF(ISNUMBER(D22),COUNTIF('Batch Engine'!G22:BA22,"&gt;0"),"")</f>
        <v/>
      </c>
      <c r="J22" s="39" t="str">
        <f aca="false">IF(ISNUMBER(D22),D22/Genome_cM,"")</f>
        <v/>
      </c>
      <c r="K22" s="38" t="str">
        <f aca="false">IF(ISNUMBER(D22),IFERROR(INDEX('Lookup Table'!$B$2:$B$100,MATCH(D22,'Lookup Table'!$A$2:$A$100,1)),""),"")</f>
        <v/>
      </c>
    </row>
    <row r="23" customFormat="false" ht="15" hidden="false" customHeight="false" outlineLevel="0" collapsed="false">
      <c r="B23" s="33" t="n">
        <v>13</v>
      </c>
      <c r="C23" s="34"/>
      <c r="D23" s="35"/>
      <c r="E23" s="36" t="str">
        <f aca="false">IF('Batch Engine'!B23=0,IF(ISNUMBER(D23),"Outside project range",""),INDEX('Batch Engine'!$G$4:$BA$4,'Batch Engine'!D23))</f>
        <v/>
      </c>
      <c r="F23" s="37" t="str">
        <f aca="false">IF('Batch Engine'!B23=0,"",'Batch Engine'!C23/'Batch Engine'!B23)</f>
        <v/>
      </c>
      <c r="G23" s="38" t="str">
        <f aca="false">IF('Batch Engine'!E23=0,"",INDEX('Batch Engine'!$G$4:$BA$4,'Batch Engine'!F23))</f>
        <v/>
      </c>
      <c r="H23" s="37" t="str">
        <f aca="false">IF(G23="","",'Batch Engine'!E23/'Batch Engine'!B23)</f>
        <v/>
      </c>
      <c r="I23" s="33" t="str">
        <f aca="false">IF(ISNUMBER(D23),COUNTIF('Batch Engine'!G23:BA23,"&gt;0"),"")</f>
        <v/>
      </c>
      <c r="J23" s="39" t="str">
        <f aca="false">IF(ISNUMBER(D23),D23/Genome_cM,"")</f>
        <v/>
      </c>
      <c r="K23" s="38" t="str">
        <f aca="false">IF(ISNUMBER(D23),IFERROR(INDEX('Lookup Table'!$B$2:$B$100,MATCH(D23,'Lookup Table'!$A$2:$A$100,1)),""),"")</f>
        <v/>
      </c>
    </row>
    <row r="24" customFormat="false" ht="15" hidden="false" customHeight="false" outlineLevel="0" collapsed="false">
      <c r="B24" s="33" t="n">
        <v>14</v>
      </c>
      <c r="C24" s="34"/>
      <c r="D24" s="35"/>
      <c r="E24" s="36" t="str">
        <f aca="false">IF('Batch Engine'!B24=0,IF(ISNUMBER(D24),"Outside project range",""),INDEX('Batch Engine'!$G$4:$BA$4,'Batch Engine'!D24))</f>
        <v/>
      </c>
      <c r="F24" s="37" t="str">
        <f aca="false">IF('Batch Engine'!B24=0,"",'Batch Engine'!C24/'Batch Engine'!B24)</f>
        <v/>
      </c>
      <c r="G24" s="38" t="str">
        <f aca="false">IF('Batch Engine'!E24=0,"",INDEX('Batch Engine'!$G$4:$BA$4,'Batch Engine'!F24))</f>
        <v/>
      </c>
      <c r="H24" s="37" t="str">
        <f aca="false">IF(G24="","",'Batch Engine'!E24/'Batch Engine'!B24)</f>
        <v/>
      </c>
      <c r="I24" s="33" t="str">
        <f aca="false">IF(ISNUMBER(D24),COUNTIF('Batch Engine'!G24:BA24,"&gt;0"),"")</f>
        <v/>
      </c>
      <c r="J24" s="39" t="str">
        <f aca="false">IF(ISNUMBER(D24),D24/Genome_cM,"")</f>
        <v/>
      </c>
      <c r="K24" s="38" t="str">
        <f aca="false">IF(ISNUMBER(D24),IFERROR(INDEX('Lookup Table'!$B$2:$B$100,MATCH(D24,'Lookup Table'!$A$2:$A$100,1)),""),"")</f>
        <v/>
      </c>
    </row>
    <row r="25" customFormat="false" ht="15" hidden="false" customHeight="false" outlineLevel="0" collapsed="false">
      <c r="B25" s="33" t="n">
        <v>15</v>
      </c>
      <c r="C25" s="34"/>
      <c r="D25" s="35"/>
      <c r="E25" s="36" t="str">
        <f aca="false">IF('Batch Engine'!B25=0,IF(ISNUMBER(D25),"Outside project range",""),INDEX('Batch Engine'!$G$4:$BA$4,'Batch Engine'!D25))</f>
        <v/>
      </c>
      <c r="F25" s="37" t="str">
        <f aca="false">IF('Batch Engine'!B25=0,"",'Batch Engine'!C25/'Batch Engine'!B25)</f>
        <v/>
      </c>
      <c r="G25" s="38" t="str">
        <f aca="false">IF('Batch Engine'!E25=0,"",INDEX('Batch Engine'!$G$4:$BA$4,'Batch Engine'!F25))</f>
        <v/>
      </c>
      <c r="H25" s="37" t="str">
        <f aca="false">IF(G25="","",'Batch Engine'!E25/'Batch Engine'!B25)</f>
        <v/>
      </c>
      <c r="I25" s="33" t="str">
        <f aca="false">IF(ISNUMBER(D25),COUNTIF('Batch Engine'!G25:BA25,"&gt;0"),"")</f>
        <v/>
      </c>
      <c r="J25" s="39" t="str">
        <f aca="false">IF(ISNUMBER(D25),D25/Genome_cM,"")</f>
        <v/>
      </c>
      <c r="K25" s="38" t="str">
        <f aca="false">IF(ISNUMBER(D25),IFERROR(INDEX('Lookup Table'!$B$2:$B$100,MATCH(D25,'Lookup Table'!$A$2:$A$100,1)),""),"")</f>
        <v/>
      </c>
    </row>
    <row r="26" customFormat="false" ht="15" hidden="false" customHeight="false" outlineLevel="0" collapsed="false">
      <c r="B26" s="33" t="n">
        <v>16</v>
      </c>
      <c r="C26" s="34"/>
      <c r="D26" s="35"/>
      <c r="E26" s="36" t="str">
        <f aca="false">IF('Batch Engine'!B26=0,IF(ISNUMBER(D26),"Outside project range",""),INDEX('Batch Engine'!$G$4:$BA$4,'Batch Engine'!D26))</f>
        <v/>
      </c>
      <c r="F26" s="37" t="str">
        <f aca="false">IF('Batch Engine'!B26=0,"",'Batch Engine'!C26/'Batch Engine'!B26)</f>
        <v/>
      </c>
      <c r="G26" s="38" t="str">
        <f aca="false">IF('Batch Engine'!E26=0,"",INDEX('Batch Engine'!$G$4:$BA$4,'Batch Engine'!F26))</f>
        <v/>
      </c>
      <c r="H26" s="37" t="str">
        <f aca="false">IF(G26="","",'Batch Engine'!E26/'Batch Engine'!B26)</f>
        <v/>
      </c>
      <c r="I26" s="33" t="str">
        <f aca="false">IF(ISNUMBER(D26),COUNTIF('Batch Engine'!G26:BA26,"&gt;0"),"")</f>
        <v/>
      </c>
      <c r="J26" s="39" t="str">
        <f aca="false">IF(ISNUMBER(D26),D26/Genome_cM,"")</f>
        <v/>
      </c>
      <c r="K26" s="38" t="str">
        <f aca="false">IF(ISNUMBER(D26),IFERROR(INDEX('Lookup Table'!$B$2:$B$100,MATCH(D26,'Lookup Table'!$A$2:$A$100,1)),""),"")</f>
        <v/>
      </c>
    </row>
    <row r="27" customFormat="false" ht="15" hidden="false" customHeight="false" outlineLevel="0" collapsed="false">
      <c r="B27" s="33" t="n">
        <v>17</v>
      </c>
      <c r="C27" s="34"/>
      <c r="D27" s="35"/>
      <c r="E27" s="36" t="str">
        <f aca="false">IF('Batch Engine'!B27=0,IF(ISNUMBER(D27),"Outside project range",""),INDEX('Batch Engine'!$G$4:$BA$4,'Batch Engine'!D27))</f>
        <v/>
      </c>
      <c r="F27" s="37" t="str">
        <f aca="false">IF('Batch Engine'!B27=0,"",'Batch Engine'!C27/'Batch Engine'!B27)</f>
        <v/>
      </c>
      <c r="G27" s="38" t="str">
        <f aca="false">IF('Batch Engine'!E27=0,"",INDEX('Batch Engine'!$G$4:$BA$4,'Batch Engine'!F27))</f>
        <v/>
      </c>
      <c r="H27" s="37" t="str">
        <f aca="false">IF(G27="","",'Batch Engine'!E27/'Batch Engine'!B27)</f>
        <v/>
      </c>
      <c r="I27" s="33" t="str">
        <f aca="false">IF(ISNUMBER(D27),COUNTIF('Batch Engine'!G27:BA27,"&gt;0"),"")</f>
        <v/>
      </c>
      <c r="J27" s="39" t="str">
        <f aca="false">IF(ISNUMBER(D27),D27/Genome_cM,"")</f>
        <v/>
      </c>
      <c r="K27" s="38" t="str">
        <f aca="false">IF(ISNUMBER(D27),IFERROR(INDEX('Lookup Table'!$B$2:$B$100,MATCH(D27,'Lookup Table'!$A$2:$A$100,1)),""),"")</f>
        <v/>
      </c>
    </row>
    <row r="28" customFormat="false" ht="15" hidden="false" customHeight="false" outlineLevel="0" collapsed="false">
      <c r="B28" s="33" t="n">
        <v>18</v>
      </c>
      <c r="C28" s="34"/>
      <c r="D28" s="35"/>
      <c r="E28" s="36" t="str">
        <f aca="false">IF('Batch Engine'!B28=0,IF(ISNUMBER(D28),"Outside project range",""),INDEX('Batch Engine'!$G$4:$BA$4,'Batch Engine'!D28))</f>
        <v/>
      </c>
      <c r="F28" s="37" t="str">
        <f aca="false">IF('Batch Engine'!B28=0,"",'Batch Engine'!C28/'Batch Engine'!B28)</f>
        <v/>
      </c>
      <c r="G28" s="38" t="str">
        <f aca="false">IF('Batch Engine'!E28=0,"",INDEX('Batch Engine'!$G$4:$BA$4,'Batch Engine'!F28))</f>
        <v/>
      </c>
      <c r="H28" s="37" t="str">
        <f aca="false">IF(G28="","",'Batch Engine'!E28/'Batch Engine'!B28)</f>
        <v/>
      </c>
      <c r="I28" s="33" t="str">
        <f aca="false">IF(ISNUMBER(D28),COUNTIF('Batch Engine'!G28:BA28,"&gt;0"),"")</f>
        <v/>
      </c>
      <c r="J28" s="39" t="str">
        <f aca="false">IF(ISNUMBER(D28),D28/Genome_cM,"")</f>
        <v/>
      </c>
      <c r="K28" s="38" t="str">
        <f aca="false">IF(ISNUMBER(D28),IFERROR(INDEX('Lookup Table'!$B$2:$B$100,MATCH(D28,'Lookup Table'!$A$2:$A$100,1)),""),"")</f>
        <v/>
      </c>
    </row>
    <row r="29" customFormat="false" ht="15" hidden="false" customHeight="false" outlineLevel="0" collapsed="false">
      <c r="B29" s="33" t="n">
        <v>19</v>
      </c>
      <c r="C29" s="34"/>
      <c r="D29" s="35"/>
      <c r="E29" s="36" t="str">
        <f aca="false">IF('Batch Engine'!B29=0,IF(ISNUMBER(D29),"Outside project range",""),INDEX('Batch Engine'!$G$4:$BA$4,'Batch Engine'!D29))</f>
        <v/>
      </c>
      <c r="F29" s="37" t="str">
        <f aca="false">IF('Batch Engine'!B29=0,"",'Batch Engine'!C29/'Batch Engine'!B29)</f>
        <v/>
      </c>
      <c r="G29" s="38" t="str">
        <f aca="false">IF('Batch Engine'!E29=0,"",INDEX('Batch Engine'!$G$4:$BA$4,'Batch Engine'!F29))</f>
        <v/>
      </c>
      <c r="H29" s="37" t="str">
        <f aca="false">IF(G29="","",'Batch Engine'!E29/'Batch Engine'!B29)</f>
        <v/>
      </c>
      <c r="I29" s="33" t="str">
        <f aca="false">IF(ISNUMBER(D29),COUNTIF('Batch Engine'!G29:BA29,"&gt;0"),"")</f>
        <v/>
      </c>
      <c r="J29" s="39" t="str">
        <f aca="false">IF(ISNUMBER(D29),D29/Genome_cM,"")</f>
        <v/>
      </c>
      <c r="K29" s="38" t="str">
        <f aca="false">IF(ISNUMBER(D29),IFERROR(INDEX('Lookup Table'!$B$2:$B$100,MATCH(D29,'Lookup Table'!$A$2:$A$100,1)),""),"")</f>
        <v/>
      </c>
    </row>
    <row r="30" customFormat="false" ht="15" hidden="false" customHeight="false" outlineLevel="0" collapsed="false">
      <c r="B30" s="33" t="n">
        <v>20</v>
      </c>
      <c r="C30" s="34"/>
      <c r="D30" s="35"/>
      <c r="E30" s="36" t="str">
        <f aca="false">IF('Batch Engine'!B30=0,IF(ISNUMBER(D30),"Outside project range",""),INDEX('Batch Engine'!$G$4:$BA$4,'Batch Engine'!D30))</f>
        <v/>
      </c>
      <c r="F30" s="37" t="str">
        <f aca="false">IF('Batch Engine'!B30=0,"",'Batch Engine'!C30/'Batch Engine'!B30)</f>
        <v/>
      </c>
      <c r="G30" s="38" t="str">
        <f aca="false">IF('Batch Engine'!E30=0,"",INDEX('Batch Engine'!$G$4:$BA$4,'Batch Engine'!F30))</f>
        <v/>
      </c>
      <c r="H30" s="37" t="str">
        <f aca="false">IF(G30="","",'Batch Engine'!E30/'Batch Engine'!B30)</f>
        <v/>
      </c>
      <c r="I30" s="33" t="str">
        <f aca="false">IF(ISNUMBER(D30),COUNTIF('Batch Engine'!G30:BA30,"&gt;0"),"")</f>
        <v/>
      </c>
      <c r="J30" s="39" t="str">
        <f aca="false">IF(ISNUMBER(D30),D30/Genome_cM,"")</f>
        <v/>
      </c>
      <c r="K30" s="38" t="str">
        <f aca="false">IF(ISNUMBER(D30),IFERROR(INDEX('Lookup Table'!$B$2:$B$100,MATCH(D30,'Lookup Table'!$A$2:$A$100,1)),""),"")</f>
        <v/>
      </c>
    </row>
    <row r="31" customFormat="false" ht="15" hidden="false" customHeight="false" outlineLevel="0" collapsed="false">
      <c r="B31" s="33" t="n">
        <v>21</v>
      </c>
      <c r="C31" s="34"/>
      <c r="D31" s="35"/>
      <c r="E31" s="36" t="str">
        <f aca="false">IF('Batch Engine'!B31=0,IF(ISNUMBER(D31),"Outside project range",""),INDEX('Batch Engine'!$G$4:$BA$4,'Batch Engine'!D31))</f>
        <v/>
      </c>
      <c r="F31" s="37" t="str">
        <f aca="false">IF('Batch Engine'!B31=0,"",'Batch Engine'!C31/'Batch Engine'!B31)</f>
        <v/>
      </c>
      <c r="G31" s="38" t="str">
        <f aca="false">IF('Batch Engine'!E31=0,"",INDEX('Batch Engine'!$G$4:$BA$4,'Batch Engine'!F31))</f>
        <v/>
      </c>
      <c r="H31" s="37" t="str">
        <f aca="false">IF(G31="","",'Batch Engine'!E31/'Batch Engine'!B31)</f>
        <v/>
      </c>
      <c r="I31" s="33" t="str">
        <f aca="false">IF(ISNUMBER(D31),COUNTIF('Batch Engine'!G31:BA31,"&gt;0"),"")</f>
        <v/>
      </c>
      <c r="J31" s="39" t="str">
        <f aca="false">IF(ISNUMBER(D31),D31/Genome_cM,"")</f>
        <v/>
      </c>
      <c r="K31" s="38" t="str">
        <f aca="false">IF(ISNUMBER(D31),IFERROR(INDEX('Lookup Table'!$B$2:$B$100,MATCH(D31,'Lookup Table'!$A$2:$A$100,1)),""),"")</f>
        <v/>
      </c>
    </row>
    <row r="32" customFormat="false" ht="15" hidden="false" customHeight="false" outlineLevel="0" collapsed="false">
      <c r="B32" s="33" t="n">
        <v>22</v>
      </c>
      <c r="C32" s="34"/>
      <c r="D32" s="35"/>
      <c r="E32" s="36" t="str">
        <f aca="false">IF('Batch Engine'!B32=0,IF(ISNUMBER(D32),"Outside project range",""),INDEX('Batch Engine'!$G$4:$BA$4,'Batch Engine'!D32))</f>
        <v/>
      </c>
      <c r="F32" s="37" t="str">
        <f aca="false">IF('Batch Engine'!B32=0,"",'Batch Engine'!C32/'Batch Engine'!B32)</f>
        <v/>
      </c>
      <c r="G32" s="38" t="str">
        <f aca="false">IF('Batch Engine'!E32=0,"",INDEX('Batch Engine'!$G$4:$BA$4,'Batch Engine'!F32))</f>
        <v/>
      </c>
      <c r="H32" s="37" t="str">
        <f aca="false">IF(G32="","",'Batch Engine'!E32/'Batch Engine'!B32)</f>
        <v/>
      </c>
      <c r="I32" s="33" t="str">
        <f aca="false">IF(ISNUMBER(D32),COUNTIF('Batch Engine'!G32:BA32,"&gt;0"),"")</f>
        <v/>
      </c>
      <c r="J32" s="39" t="str">
        <f aca="false">IF(ISNUMBER(D32),D32/Genome_cM,"")</f>
        <v/>
      </c>
      <c r="K32" s="38" t="str">
        <f aca="false">IF(ISNUMBER(D32),IFERROR(INDEX('Lookup Table'!$B$2:$B$100,MATCH(D32,'Lookup Table'!$A$2:$A$100,1)),""),"")</f>
        <v/>
      </c>
    </row>
    <row r="33" customFormat="false" ht="15" hidden="false" customHeight="false" outlineLevel="0" collapsed="false">
      <c r="B33" s="33" t="n">
        <v>23</v>
      </c>
      <c r="C33" s="34"/>
      <c r="D33" s="35"/>
      <c r="E33" s="36" t="str">
        <f aca="false">IF('Batch Engine'!B33=0,IF(ISNUMBER(D33),"Outside project range",""),INDEX('Batch Engine'!$G$4:$BA$4,'Batch Engine'!D33))</f>
        <v/>
      </c>
      <c r="F33" s="37" t="str">
        <f aca="false">IF('Batch Engine'!B33=0,"",'Batch Engine'!C33/'Batch Engine'!B33)</f>
        <v/>
      </c>
      <c r="G33" s="38" t="str">
        <f aca="false">IF('Batch Engine'!E33=0,"",INDEX('Batch Engine'!$G$4:$BA$4,'Batch Engine'!F33))</f>
        <v/>
      </c>
      <c r="H33" s="37" t="str">
        <f aca="false">IF(G33="","",'Batch Engine'!E33/'Batch Engine'!B33)</f>
        <v/>
      </c>
      <c r="I33" s="33" t="str">
        <f aca="false">IF(ISNUMBER(D33),COUNTIF('Batch Engine'!G33:BA33,"&gt;0"),"")</f>
        <v/>
      </c>
      <c r="J33" s="39" t="str">
        <f aca="false">IF(ISNUMBER(D33),D33/Genome_cM,"")</f>
        <v/>
      </c>
      <c r="K33" s="38" t="str">
        <f aca="false">IF(ISNUMBER(D33),IFERROR(INDEX('Lookup Table'!$B$2:$B$100,MATCH(D33,'Lookup Table'!$A$2:$A$100,1)),""),"")</f>
        <v/>
      </c>
    </row>
    <row r="34" customFormat="false" ht="15" hidden="false" customHeight="false" outlineLevel="0" collapsed="false">
      <c r="B34" s="33" t="n">
        <v>24</v>
      </c>
      <c r="C34" s="34"/>
      <c r="D34" s="35"/>
      <c r="E34" s="36" t="str">
        <f aca="false">IF('Batch Engine'!B34=0,IF(ISNUMBER(D34),"Outside project range",""),INDEX('Batch Engine'!$G$4:$BA$4,'Batch Engine'!D34))</f>
        <v/>
      </c>
      <c r="F34" s="37" t="str">
        <f aca="false">IF('Batch Engine'!B34=0,"",'Batch Engine'!C34/'Batch Engine'!B34)</f>
        <v/>
      </c>
      <c r="G34" s="38" t="str">
        <f aca="false">IF('Batch Engine'!E34=0,"",INDEX('Batch Engine'!$G$4:$BA$4,'Batch Engine'!F34))</f>
        <v/>
      </c>
      <c r="H34" s="37" t="str">
        <f aca="false">IF(G34="","",'Batch Engine'!E34/'Batch Engine'!B34)</f>
        <v/>
      </c>
      <c r="I34" s="33" t="str">
        <f aca="false">IF(ISNUMBER(D34),COUNTIF('Batch Engine'!G34:BA34,"&gt;0"),"")</f>
        <v/>
      </c>
      <c r="J34" s="39" t="str">
        <f aca="false">IF(ISNUMBER(D34),D34/Genome_cM,"")</f>
        <v/>
      </c>
      <c r="K34" s="38" t="str">
        <f aca="false">IF(ISNUMBER(D34),IFERROR(INDEX('Lookup Table'!$B$2:$B$100,MATCH(D34,'Lookup Table'!$A$2:$A$100,1)),""),"")</f>
        <v/>
      </c>
    </row>
    <row r="35" customFormat="false" ht="15" hidden="false" customHeight="false" outlineLevel="0" collapsed="false">
      <c r="B35" s="33" t="n">
        <v>25</v>
      </c>
      <c r="C35" s="34"/>
      <c r="D35" s="35"/>
      <c r="E35" s="36" t="str">
        <f aca="false">IF('Batch Engine'!B35=0,IF(ISNUMBER(D35),"Outside project range",""),INDEX('Batch Engine'!$G$4:$BA$4,'Batch Engine'!D35))</f>
        <v/>
      </c>
      <c r="F35" s="37" t="str">
        <f aca="false">IF('Batch Engine'!B35=0,"",'Batch Engine'!C35/'Batch Engine'!B35)</f>
        <v/>
      </c>
      <c r="G35" s="38" t="str">
        <f aca="false">IF('Batch Engine'!E35=0,"",INDEX('Batch Engine'!$G$4:$BA$4,'Batch Engine'!F35))</f>
        <v/>
      </c>
      <c r="H35" s="37" t="str">
        <f aca="false">IF(G35="","",'Batch Engine'!E35/'Batch Engine'!B35)</f>
        <v/>
      </c>
      <c r="I35" s="33" t="str">
        <f aca="false">IF(ISNUMBER(D35),COUNTIF('Batch Engine'!G35:BA35,"&gt;0"),"")</f>
        <v/>
      </c>
      <c r="J35" s="39" t="str">
        <f aca="false">IF(ISNUMBER(D35),D35/Genome_cM,"")</f>
        <v/>
      </c>
      <c r="K35" s="38" t="str">
        <f aca="false">IF(ISNUMBER(D35),IFERROR(INDEX('Lookup Table'!$B$2:$B$100,MATCH(D35,'Lookup Table'!$A$2:$A$100,1)),""),"")</f>
        <v/>
      </c>
    </row>
    <row r="36" customFormat="false" ht="15" hidden="false" customHeight="false" outlineLevel="0" collapsed="false">
      <c r="B36" s="33" t="n">
        <v>26</v>
      </c>
      <c r="C36" s="34"/>
      <c r="D36" s="35"/>
      <c r="E36" s="36" t="str">
        <f aca="false">IF('Batch Engine'!B36=0,IF(ISNUMBER(D36),"Outside project range",""),INDEX('Batch Engine'!$G$4:$BA$4,'Batch Engine'!D36))</f>
        <v/>
      </c>
      <c r="F36" s="37" t="str">
        <f aca="false">IF('Batch Engine'!B36=0,"",'Batch Engine'!C36/'Batch Engine'!B36)</f>
        <v/>
      </c>
      <c r="G36" s="38" t="str">
        <f aca="false">IF('Batch Engine'!E36=0,"",INDEX('Batch Engine'!$G$4:$BA$4,'Batch Engine'!F36))</f>
        <v/>
      </c>
      <c r="H36" s="37" t="str">
        <f aca="false">IF(G36="","",'Batch Engine'!E36/'Batch Engine'!B36)</f>
        <v/>
      </c>
      <c r="I36" s="33" t="str">
        <f aca="false">IF(ISNUMBER(D36),COUNTIF('Batch Engine'!G36:BA36,"&gt;0"),"")</f>
        <v/>
      </c>
      <c r="J36" s="39" t="str">
        <f aca="false">IF(ISNUMBER(D36),D36/Genome_cM,"")</f>
        <v/>
      </c>
      <c r="K36" s="38" t="str">
        <f aca="false">IF(ISNUMBER(D36),IFERROR(INDEX('Lookup Table'!$B$2:$B$100,MATCH(D36,'Lookup Table'!$A$2:$A$100,1)),""),"")</f>
        <v/>
      </c>
    </row>
    <row r="37" customFormat="false" ht="15" hidden="false" customHeight="false" outlineLevel="0" collapsed="false">
      <c r="B37" s="33" t="n">
        <v>27</v>
      </c>
      <c r="C37" s="34"/>
      <c r="D37" s="35"/>
      <c r="E37" s="36" t="str">
        <f aca="false">IF('Batch Engine'!B37=0,IF(ISNUMBER(D37),"Outside project range",""),INDEX('Batch Engine'!$G$4:$BA$4,'Batch Engine'!D37))</f>
        <v/>
      </c>
      <c r="F37" s="37" t="str">
        <f aca="false">IF('Batch Engine'!B37=0,"",'Batch Engine'!C37/'Batch Engine'!B37)</f>
        <v/>
      </c>
      <c r="G37" s="38" t="str">
        <f aca="false">IF('Batch Engine'!E37=0,"",INDEX('Batch Engine'!$G$4:$BA$4,'Batch Engine'!F37))</f>
        <v/>
      </c>
      <c r="H37" s="37" t="str">
        <f aca="false">IF(G37="","",'Batch Engine'!E37/'Batch Engine'!B37)</f>
        <v/>
      </c>
      <c r="I37" s="33" t="str">
        <f aca="false">IF(ISNUMBER(D37),COUNTIF('Batch Engine'!G37:BA37,"&gt;0"),"")</f>
        <v/>
      </c>
      <c r="J37" s="39" t="str">
        <f aca="false">IF(ISNUMBER(D37),D37/Genome_cM,"")</f>
        <v/>
      </c>
      <c r="K37" s="38" t="str">
        <f aca="false">IF(ISNUMBER(D37),IFERROR(INDEX('Lookup Table'!$B$2:$B$100,MATCH(D37,'Lookup Table'!$A$2:$A$100,1)),""),"")</f>
        <v/>
      </c>
    </row>
    <row r="38" customFormat="false" ht="15" hidden="false" customHeight="false" outlineLevel="0" collapsed="false">
      <c r="B38" s="33" t="n">
        <v>28</v>
      </c>
      <c r="C38" s="34"/>
      <c r="D38" s="35"/>
      <c r="E38" s="36" t="str">
        <f aca="false">IF('Batch Engine'!B38=0,IF(ISNUMBER(D38),"Outside project range",""),INDEX('Batch Engine'!$G$4:$BA$4,'Batch Engine'!D38))</f>
        <v/>
      </c>
      <c r="F38" s="37" t="str">
        <f aca="false">IF('Batch Engine'!B38=0,"",'Batch Engine'!C38/'Batch Engine'!B38)</f>
        <v/>
      </c>
      <c r="G38" s="38" t="str">
        <f aca="false">IF('Batch Engine'!E38=0,"",INDEX('Batch Engine'!$G$4:$BA$4,'Batch Engine'!F38))</f>
        <v/>
      </c>
      <c r="H38" s="37" t="str">
        <f aca="false">IF(G38="","",'Batch Engine'!E38/'Batch Engine'!B38)</f>
        <v/>
      </c>
      <c r="I38" s="33" t="str">
        <f aca="false">IF(ISNUMBER(D38),COUNTIF('Batch Engine'!G38:BA38,"&gt;0"),"")</f>
        <v/>
      </c>
      <c r="J38" s="39" t="str">
        <f aca="false">IF(ISNUMBER(D38),D38/Genome_cM,"")</f>
        <v/>
      </c>
      <c r="K38" s="38" t="str">
        <f aca="false">IF(ISNUMBER(D38),IFERROR(INDEX('Lookup Table'!$B$2:$B$100,MATCH(D38,'Lookup Table'!$A$2:$A$100,1)),""),"")</f>
        <v/>
      </c>
    </row>
    <row r="39" customFormat="false" ht="15" hidden="false" customHeight="false" outlineLevel="0" collapsed="false">
      <c r="B39" s="33" t="n">
        <v>29</v>
      </c>
      <c r="C39" s="34"/>
      <c r="D39" s="35"/>
      <c r="E39" s="36" t="str">
        <f aca="false">IF('Batch Engine'!B39=0,IF(ISNUMBER(D39),"Outside project range",""),INDEX('Batch Engine'!$G$4:$BA$4,'Batch Engine'!D39))</f>
        <v/>
      </c>
      <c r="F39" s="37" t="str">
        <f aca="false">IF('Batch Engine'!B39=0,"",'Batch Engine'!C39/'Batch Engine'!B39)</f>
        <v/>
      </c>
      <c r="G39" s="38" t="str">
        <f aca="false">IF('Batch Engine'!E39=0,"",INDEX('Batch Engine'!$G$4:$BA$4,'Batch Engine'!F39))</f>
        <v/>
      </c>
      <c r="H39" s="37" t="str">
        <f aca="false">IF(G39="","",'Batch Engine'!E39/'Batch Engine'!B39)</f>
        <v/>
      </c>
      <c r="I39" s="33" t="str">
        <f aca="false">IF(ISNUMBER(D39),COUNTIF('Batch Engine'!G39:BA39,"&gt;0"),"")</f>
        <v/>
      </c>
      <c r="J39" s="39" t="str">
        <f aca="false">IF(ISNUMBER(D39),D39/Genome_cM,"")</f>
        <v/>
      </c>
      <c r="K39" s="38" t="str">
        <f aca="false">IF(ISNUMBER(D39),IFERROR(INDEX('Lookup Table'!$B$2:$B$100,MATCH(D39,'Lookup Table'!$A$2:$A$100,1)),""),"")</f>
        <v/>
      </c>
    </row>
    <row r="40" customFormat="false" ht="15" hidden="false" customHeight="false" outlineLevel="0" collapsed="false">
      <c r="B40" s="33" t="n">
        <v>30</v>
      </c>
      <c r="C40" s="34"/>
      <c r="D40" s="35"/>
      <c r="E40" s="36" t="str">
        <f aca="false">IF('Batch Engine'!B40=0,IF(ISNUMBER(D40),"Outside project range",""),INDEX('Batch Engine'!$G$4:$BA$4,'Batch Engine'!D40))</f>
        <v/>
      </c>
      <c r="F40" s="37" t="str">
        <f aca="false">IF('Batch Engine'!B40=0,"",'Batch Engine'!C40/'Batch Engine'!B40)</f>
        <v/>
      </c>
      <c r="G40" s="38" t="str">
        <f aca="false">IF('Batch Engine'!E40=0,"",INDEX('Batch Engine'!$G$4:$BA$4,'Batch Engine'!F40))</f>
        <v/>
      </c>
      <c r="H40" s="37" t="str">
        <f aca="false">IF(G40="","",'Batch Engine'!E40/'Batch Engine'!B40)</f>
        <v/>
      </c>
      <c r="I40" s="33" t="str">
        <f aca="false">IF(ISNUMBER(D40),COUNTIF('Batch Engine'!G40:BA40,"&gt;0"),"")</f>
        <v/>
      </c>
      <c r="J40" s="39" t="str">
        <f aca="false">IF(ISNUMBER(D40),D40/Genome_cM,"")</f>
        <v/>
      </c>
      <c r="K40" s="38" t="str">
        <f aca="false">IF(ISNUMBER(D40),IFERROR(INDEX('Lookup Table'!$B$2:$B$100,MATCH(D40,'Lookup Table'!$A$2:$A$100,1)),""),"")</f>
        <v/>
      </c>
    </row>
    <row r="41" customFormat="false" ht="15" hidden="false" customHeight="false" outlineLevel="0" collapsed="false">
      <c r="B41" s="33" t="n">
        <v>31</v>
      </c>
      <c r="C41" s="34"/>
      <c r="D41" s="35"/>
      <c r="E41" s="36" t="str">
        <f aca="false">IF('Batch Engine'!B41=0,IF(ISNUMBER(D41),"Outside project range",""),INDEX('Batch Engine'!$G$4:$BA$4,'Batch Engine'!D41))</f>
        <v/>
      </c>
      <c r="F41" s="37" t="str">
        <f aca="false">IF('Batch Engine'!B41=0,"",'Batch Engine'!C41/'Batch Engine'!B41)</f>
        <v/>
      </c>
      <c r="G41" s="38" t="str">
        <f aca="false">IF('Batch Engine'!E41=0,"",INDEX('Batch Engine'!$G$4:$BA$4,'Batch Engine'!F41))</f>
        <v/>
      </c>
      <c r="H41" s="37" t="str">
        <f aca="false">IF(G41="","",'Batch Engine'!E41/'Batch Engine'!B41)</f>
        <v/>
      </c>
      <c r="I41" s="33" t="str">
        <f aca="false">IF(ISNUMBER(D41),COUNTIF('Batch Engine'!G41:BA41,"&gt;0"),"")</f>
        <v/>
      </c>
      <c r="J41" s="39" t="str">
        <f aca="false">IF(ISNUMBER(D41),D41/Genome_cM,"")</f>
        <v/>
      </c>
      <c r="K41" s="38" t="str">
        <f aca="false">IF(ISNUMBER(D41),IFERROR(INDEX('Lookup Table'!$B$2:$B$100,MATCH(D41,'Lookup Table'!$A$2:$A$100,1)),""),"")</f>
        <v/>
      </c>
    </row>
    <row r="42" customFormat="false" ht="15" hidden="false" customHeight="false" outlineLevel="0" collapsed="false">
      <c r="B42" s="33" t="n">
        <v>32</v>
      </c>
      <c r="C42" s="34"/>
      <c r="D42" s="35"/>
      <c r="E42" s="36" t="str">
        <f aca="false">IF('Batch Engine'!B42=0,IF(ISNUMBER(D42),"Outside project range",""),INDEX('Batch Engine'!$G$4:$BA$4,'Batch Engine'!D42))</f>
        <v/>
      </c>
      <c r="F42" s="37" t="str">
        <f aca="false">IF('Batch Engine'!B42=0,"",'Batch Engine'!C42/'Batch Engine'!B42)</f>
        <v/>
      </c>
      <c r="G42" s="38" t="str">
        <f aca="false">IF('Batch Engine'!E42=0,"",INDEX('Batch Engine'!$G$4:$BA$4,'Batch Engine'!F42))</f>
        <v/>
      </c>
      <c r="H42" s="37" t="str">
        <f aca="false">IF(G42="","",'Batch Engine'!E42/'Batch Engine'!B42)</f>
        <v/>
      </c>
      <c r="I42" s="33" t="str">
        <f aca="false">IF(ISNUMBER(D42),COUNTIF('Batch Engine'!G42:BA42,"&gt;0"),"")</f>
        <v/>
      </c>
      <c r="J42" s="39" t="str">
        <f aca="false">IF(ISNUMBER(D42),D42/Genome_cM,"")</f>
        <v/>
      </c>
      <c r="K42" s="38" t="str">
        <f aca="false">IF(ISNUMBER(D42),IFERROR(INDEX('Lookup Table'!$B$2:$B$100,MATCH(D42,'Lookup Table'!$A$2:$A$100,1)),""),"")</f>
        <v/>
      </c>
    </row>
    <row r="43" customFormat="false" ht="15" hidden="false" customHeight="false" outlineLevel="0" collapsed="false">
      <c r="B43" s="33" t="n">
        <v>33</v>
      </c>
      <c r="C43" s="34"/>
      <c r="D43" s="35"/>
      <c r="E43" s="36" t="str">
        <f aca="false">IF('Batch Engine'!B43=0,IF(ISNUMBER(D43),"Outside project range",""),INDEX('Batch Engine'!$G$4:$BA$4,'Batch Engine'!D43))</f>
        <v/>
      </c>
      <c r="F43" s="37" t="str">
        <f aca="false">IF('Batch Engine'!B43=0,"",'Batch Engine'!C43/'Batch Engine'!B43)</f>
        <v/>
      </c>
      <c r="G43" s="38" t="str">
        <f aca="false">IF('Batch Engine'!E43=0,"",INDEX('Batch Engine'!$G$4:$BA$4,'Batch Engine'!F43))</f>
        <v/>
      </c>
      <c r="H43" s="37" t="str">
        <f aca="false">IF(G43="","",'Batch Engine'!E43/'Batch Engine'!B43)</f>
        <v/>
      </c>
      <c r="I43" s="33" t="str">
        <f aca="false">IF(ISNUMBER(D43),COUNTIF('Batch Engine'!G43:BA43,"&gt;0"),"")</f>
        <v/>
      </c>
      <c r="J43" s="39" t="str">
        <f aca="false">IF(ISNUMBER(D43),D43/Genome_cM,"")</f>
        <v/>
      </c>
      <c r="K43" s="38" t="str">
        <f aca="false">IF(ISNUMBER(D43),IFERROR(INDEX('Lookup Table'!$B$2:$B$100,MATCH(D43,'Lookup Table'!$A$2:$A$100,1)),""),"")</f>
        <v/>
      </c>
    </row>
    <row r="44" customFormat="false" ht="15" hidden="false" customHeight="false" outlineLevel="0" collapsed="false">
      <c r="B44" s="33" t="n">
        <v>34</v>
      </c>
      <c r="C44" s="34"/>
      <c r="D44" s="35"/>
      <c r="E44" s="36" t="str">
        <f aca="false">IF('Batch Engine'!B44=0,IF(ISNUMBER(D44),"Outside project range",""),INDEX('Batch Engine'!$G$4:$BA$4,'Batch Engine'!D44))</f>
        <v/>
      </c>
      <c r="F44" s="37" t="str">
        <f aca="false">IF('Batch Engine'!B44=0,"",'Batch Engine'!C44/'Batch Engine'!B44)</f>
        <v/>
      </c>
      <c r="G44" s="38" t="str">
        <f aca="false">IF('Batch Engine'!E44=0,"",INDEX('Batch Engine'!$G$4:$BA$4,'Batch Engine'!F44))</f>
        <v/>
      </c>
      <c r="H44" s="37" t="str">
        <f aca="false">IF(G44="","",'Batch Engine'!E44/'Batch Engine'!B44)</f>
        <v/>
      </c>
      <c r="I44" s="33" t="str">
        <f aca="false">IF(ISNUMBER(D44),COUNTIF('Batch Engine'!G44:BA44,"&gt;0"),"")</f>
        <v/>
      </c>
      <c r="J44" s="39" t="str">
        <f aca="false">IF(ISNUMBER(D44),D44/Genome_cM,"")</f>
        <v/>
      </c>
      <c r="K44" s="38" t="str">
        <f aca="false">IF(ISNUMBER(D44),IFERROR(INDEX('Lookup Table'!$B$2:$B$100,MATCH(D44,'Lookup Table'!$A$2:$A$100,1)),""),"")</f>
        <v/>
      </c>
    </row>
    <row r="45" customFormat="false" ht="15" hidden="false" customHeight="false" outlineLevel="0" collapsed="false">
      <c r="B45" s="33" t="n">
        <v>35</v>
      </c>
      <c r="C45" s="34"/>
      <c r="D45" s="35"/>
      <c r="E45" s="36" t="str">
        <f aca="false">IF('Batch Engine'!B45=0,IF(ISNUMBER(D45),"Outside project range",""),INDEX('Batch Engine'!$G$4:$BA$4,'Batch Engine'!D45))</f>
        <v/>
      </c>
      <c r="F45" s="37" t="str">
        <f aca="false">IF('Batch Engine'!B45=0,"",'Batch Engine'!C45/'Batch Engine'!B45)</f>
        <v/>
      </c>
      <c r="G45" s="38" t="str">
        <f aca="false">IF('Batch Engine'!E45=0,"",INDEX('Batch Engine'!$G$4:$BA$4,'Batch Engine'!F45))</f>
        <v/>
      </c>
      <c r="H45" s="37" t="str">
        <f aca="false">IF(G45="","",'Batch Engine'!E45/'Batch Engine'!B45)</f>
        <v/>
      </c>
      <c r="I45" s="33" t="str">
        <f aca="false">IF(ISNUMBER(D45),COUNTIF('Batch Engine'!G45:BA45,"&gt;0"),"")</f>
        <v/>
      </c>
      <c r="J45" s="39" t="str">
        <f aca="false">IF(ISNUMBER(D45),D45/Genome_cM,"")</f>
        <v/>
      </c>
      <c r="K45" s="38" t="str">
        <f aca="false">IF(ISNUMBER(D45),IFERROR(INDEX('Lookup Table'!$B$2:$B$100,MATCH(D45,'Lookup Table'!$A$2:$A$100,1)),""),"")</f>
        <v/>
      </c>
    </row>
    <row r="46" customFormat="false" ht="15" hidden="false" customHeight="false" outlineLevel="0" collapsed="false">
      <c r="B46" s="33" t="n">
        <v>36</v>
      </c>
      <c r="C46" s="34"/>
      <c r="D46" s="35"/>
      <c r="E46" s="36" t="str">
        <f aca="false">IF('Batch Engine'!B46=0,IF(ISNUMBER(D46),"Outside project range",""),INDEX('Batch Engine'!$G$4:$BA$4,'Batch Engine'!D46))</f>
        <v/>
      </c>
      <c r="F46" s="37" t="str">
        <f aca="false">IF('Batch Engine'!B46=0,"",'Batch Engine'!C46/'Batch Engine'!B46)</f>
        <v/>
      </c>
      <c r="G46" s="38" t="str">
        <f aca="false">IF('Batch Engine'!E46=0,"",INDEX('Batch Engine'!$G$4:$BA$4,'Batch Engine'!F46))</f>
        <v/>
      </c>
      <c r="H46" s="37" t="str">
        <f aca="false">IF(G46="","",'Batch Engine'!E46/'Batch Engine'!B46)</f>
        <v/>
      </c>
      <c r="I46" s="33" t="str">
        <f aca="false">IF(ISNUMBER(D46),COUNTIF('Batch Engine'!G46:BA46,"&gt;0"),"")</f>
        <v/>
      </c>
      <c r="J46" s="39" t="str">
        <f aca="false">IF(ISNUMBER(D46),D46/Genome_cM,"")</f>
        <v/>
      </c>
      <c r="K46" s="38" t="str">
        <f aca="false">IF(ISNUMBER(D46),IFERROR(INDEX('Lookup Table'!$B$2:$B$100,MATCH(D46,'Lookup Table'!$A$2:$A$100,1)),""),"")</f>
        <v/>
      </c>
    </row>
    <row r="47" customFormat="false" ht="15" hidden="false" customHeight="false" outlineLevel="0" collapsed="false">
      <c r="B47" s="33" t="n">
        <v>37</v>
      </c>
      <c r="C47" s="34"/>
      <c r="D47" s="35"/>
      <c r="E47" s="36" t="str">
        <f aca="false">IF('Batch Engine'!B47=0,IF(ISNUMBER(D47),"Outside project range",""),INDEX('Batch Engine'!$G$4:$BA$4,'Batch Engine'!D47))</f>
        <v/>
      </c>
      <c r="F47" s="37" t="str">
        <f aca="false">IF('Batch Engine'!B47=0,"",'Batch Engine'!C47/'Batch Engine'!B47)</f>
        <v/>
      </c>
      <c r="G47" s="38" t="str">
        <f aca="false">IF('Batch Engine'!E47=0,"",INDEX('Batch Engine'!$G$4:$BA$4,'Batch Engine'!F47))</f>
        <v/>
      </c>
      <c r="H47" s="37" t="str">
        <f aca="false">IF(G47="","",'Batch Engine'!E47/'Batch Engine'!B47)</f>
        <v/>
      </c>
      <c r="I47" s="33" t="str">
        <f aca="false">IF(ISNUMBER(D47),COUNTIF('Batch Engine'!G47:BA47,"&gt;0"),"")</f>
        <v/>
      </c>
      <c r="J47" s="39" t="str">
        <f aca="false">IF(ISNUMBER(D47),D47/Genome_cM,"")</f>
        <v/>
      </c>
      <c r="K47" s="38" t="str">
        <f aca="false">IF(ISNUMBER(D47),IFERROR(INDEX('Lookup Table'!$B$2:$B$100,MATCH(D47,'Lookup Table'!$A$2:$A$100,1)),""),"")</f>
        <v/>
      </c>
    </row>
    <row r="48" customFormat="false" ht="15" hidden="false" customHeight="false" outlineLevel="0" collapsed="false">
      <c r="B48" s="33" t="n">
        <v>38</v>
      </c>
      <c r="C48" s="34"/>
      <c r="D48" s="35"/>
      <c r="E48" s="36" t="str">
        <f aca="false">IF('Batch Engine'!B48=0,IF(ISNUMBER(D48),"Outside project range",""),INDEX('Batch Engine'!$G$4:$BA$4,'Batch Engine'!D48))</f>
        <v/>
      </c>
      <c r="F48" s="37" t="str">
        <f aca="false">IF('Batch Engine'!B48=0,"",'Batch Engine'!C48/'Batch Engine'!B48)</f>
        <v/>
      </c>
      <c r="G48" s="38" t="str">
        <f aca="false">IF('Batch Engine'!E48=0,"",INDEX('Batch Engine'!$G$4:$BA$4,'Batch Engine'!F48))</f>
        <v/>
      </c>
      <c r="H48" s="37" t="str">
        <f aca="false">IF(G48="","",'Batch Engine'!E48/'Batch Engine'!B48)</f>
        <v/>
      </c>
      <c r="I48" s="33" t="str">
        <f aca="false">IF(ISNUMBER(D48),COUNTIF('Batch Engine'!G48:BA48,"&gt;0"),"")</f>
        <v/>
      </c>
      <c r="J48" s="39" t="str">
        <f aca="false">IF(ISNUMBER(D48),D48/Genome_cM,"")</f>
        <v/>
      </c>
      <c r="K48" s="38" t="str">
        <f aca="false">IF(ISNUMBER(D48),IFERROR(INDEX('Lookup Table'!$B$2:$B$100,MATCH(D48,'Lookup Table'!$A$2:$A$100,1)),""),"")</f>
        <v/>
      </c>
    </row>
    <row r="49" customFormat="false" ht="15" hidden="false" customHeight="false" outlineLevel="0" collapsed="false">
      <c r="B49" s="33" t="n">
        <v>39</v>
      </c>
      <c r="C49" s="34"/>
      <c r="D49" s="35"/>
      <c r="E49" s="36" t="str">
        <f aca="false">IF('Batch Engine'!B49=0,IF(ISNUMBER(D49),"Outside project range",""),INDEX('Batch Engine'!$G$4:$BA$4,'Batch Engine'!D49))</f>
        <v/>
      </c>
      <c r="F49" s="37" t="str">
        <f aca="false">IF('Batch Engine'!B49=0,"",'Batch Engine'!C49/'Batch Engine'!B49)</f>
        <v/>
      </c>
      <c r="G49" s="38" t="str">
        <f aca="false">IF('Batch Engine'!E49=0,"",INDEX('Batch Engine'!$G$4:$BA$4,'Batch Engine'!F49))</f>
        <v/>
      </c>
      <c r="H49" s="37" t="str">
        <f aca="false">IF(G49="","",'Batch Engine'!E49/'Batch Engine'!B49)</f>
        <v/>
      </c>
      <c r="I49" s="33" t="str">
        <f aca="false">IF(ISNUMBER(D49),COUNTIF('Batch Engine'!G49:BA49,"&gt;0"),"")</f>
        <v/>
      </c>
      <c r="J49" s="39" t="str">
        <f aca="false">IF(ISNUMBER(D49),D49/Genome_cM,"")</f>
        <v/>
      </c>
      <c r="K49" s="38" t="str">
        <f aca="false">IF(ISNUMBER(D49),IFERROR(INDEX('Lookup Table'!$B$2:$B$100,MATCH(D49,'Lookup Table'!$A$2:$A$100,1)),""),"")</f>
        <v/>
      </c>
    </row>
    <row r="50" customFormat="false" ht="15" hidden="false" customHeight="false" outlineLevel="0" collapsed="false">
      <c r="B50" s="33" t="n">
        <v>40</v>
      </c>
      <c r="C50" s="34"/>
      <c r="D50" s="35"/>
      <c r="E50" s="36" t="str">
        <f aca="false">IF('Batch Engine'!B50=0,IF(ISNUMBER(D50),"Outside project range",""),INDEX('Batch Engine'!$G$4:$BA$4,'Batch Engine'!D50))</f>
        <v/>
      </c>
      <c r="F50" s="37" t="str">
        <f aca="false">IF('Batch Engine'!B50=0,"",'Batch Engine'!C50/'Batch Engine'!B50)</f>
        <v/>
      </c>
      <c r="G50" s="38" t="str">
        <f aca="false">IF('Batch Engine'!E50=0,"",INDEX('Batch Engine'!$G$4:$BA$4,'Batch Engine'!F50))</f>
        <v/>
      </c>
      <c r="H50" s="37" t="str">
        <f aca="false">IF(G50="","",'Batch Engine'!E50/'Batch Engine'!B50)</f>
        <v/>
      </c>
      <c r="I50" s="33" t="str">
        <f aca="false">IF(ISNUMBER(D50),COUNTIF('Batch Engine'!G50:BA50,"&gt;0"),"")</f>
        <v/>
      </c>
      <c r="J50" s="39" t="str">
        <f aca="false">IF(ISNUMBER(D50),D50/Genome_cM,"")</f>
        <v/>
      </c>
      <c r="K50" s="38" t="str">
        <f aca="false">IF(ISNUMBER(D50),IFERROR(INDEX('Lookup Table'!$B$2:$B$100,MATCH(D50,'Lookup Table'!$A$2:$A$100,1)),""),"")</f>
        <v/>
      </c>
    </row>
    <row r="51" customFormat="false" ht="15" hidden="false" customHeight="false" outlineLevel="0" collapsed="false">
      <c r="B51" s="33" t="n">
        <v>41</v>
      </c>
      <c r="C51" s="34"/>
      <c r="D51" s="35"/>
      <c r="E51" s="36" t="str">
        <f aca="false">IF('Batch Engine'!B51=0,IF(ISNUMBER(D51),"Outside project range",""),INDEX('Batch Engine'!$G$4:$BA$4,'Batch Engine'!D51))</f>
        <v/>
      </c>
      <c r="F51" s="37" t="str">
        <f aca="false">IF('Batch Engine'!B51=0,"",'Batch Engine'!C51/'Batch Engine'!B51)</f>
        <v/>
      </c>
      <c r="G51" s="38" t="str">
        <f aca="false">IF('Batch Engine'!E51=0,"",INDEX('Batch Engine'!$G$4:$BA$4,'Batch Engine'!F51))</f>
        <v/>
      </c>
      <c r="H51" s="37" t="str">
        <f aca="false">IF(G51="","",'Batch Engine'!E51/'Batch Engine'!B51)</f>
        <v/>
      </c>
      <c r="I51" s="33" t="str">
        <f aca="false">IF(ISNUMBER(D51),COUNTIF('Batch Engine'!G51:BA51,"&gt;0"),"")</f>
        <v/>
      </c>
      <c r="J51" s="39" t="str">
        <f aca="false">IF(ISNUMBER(D51),D51/Genome_cM,"")</f>
        <v/>
      </c>
      <c r="K51" s="38" t="str">
        <f aca="false">IF(ISNUMBER(D51),IFERROR(INDEX('Lookup Table'!$B$2:$B$100,MATCH(D51,'Lookup Table'!$A$2:$A$100,1)),""),"")</f>
        <v/>
      </c>
    </row>
    <row r="52" customFormat="false" ht="15" hidden="false" customHeight="false" outlineLevel="0" collapsed="false">
      <c r="B52" s="33" t="n">
        <v>42</v>
      </c>
      <c r="C52" s="34"/>
      <c r="D52" s="35"/>
      <c r="E52" s="36" t="str">
        <f aca="false">IF('Batch Engine'!B52=0,IF(ISNUMBER(D52),"Outside project range",""),INDEX('Batch Engine'!$G$4:$BA$4,'Batch Engine'!D52))</f>
        <v/>
      </c>
      <c r="F52" s="37" t="str">
        <f aca="false">IF('Batch Engine'!B52=0,"",'Batch Engine'!C52/'Batch Engine'!B52)</f>
        <v/>
      </c>
      <c r="G52" s="38" t="str">
        <f aca="false">IF('Batch Engine'!E52=0,"",INDEX('Batch Engine'!$G$4:$BA$4,'Batch Engine'!F52))</f>
        <v/>
      </c>
      <c r="H52" s="37" t="str">
        <f aca="false">IF(G52="","",'Batch Engine'!E52/'Batch Engine'!B52)</f>
        <v/>
      </c>
      <c r="I52" s="33" t="str">
        <f aca="false">IF(ISNUMBER(D52),COUNTIF('Batch Engine'!G52:BA52,"&gt;0"),"")</f>
        <v/>
      </c>
      <c r="J52" s="39" t="str">
        <f aca="false">IF(ISNUMBER(D52),D52/Genome_cM,"")</f>
        <v/>
      </c>
      <c r="K52" s="38" t="str">
        <f aca="false">IF(ISNUMBER(D52),IFERROR(INDEX('Lookup Table'!$B$2:$B$100,MATCH(D52,'Lookup Table'!$A$2:$A$100,1)),""),"")</f>
        <v/>
      </c>
    </row>
    <row r="53" customFormat="false" ht="15" hidden="false" customHeight="false" outlineLevel="0" collapsed="false">
      <c r="B53" s="33" t="n">
        <v>43</v>
      </c>
      <c r="C53" s="34"/>
      <c r="D53" s="35"/>
      <c r="E53" s="36" t="str">
        <f aca="false">IF('Batch Engine'!B53=0,IF(ISNUMBER(D53),"Outside project range",""),INDEX('Batch Engine'!$G$4:$BA$4,'Batch Engine'!D53))</f>
        <v/>
      </c>
      <c r="F53" s="37" t="str">
        <f aca="false">IF('Batch Engine'!B53=0,"",'Batch Engine'!C53/'Batch Engine'!B53)</f>
        <v/>
      </c>
      <c r="G53" s="38" t="str">
        <f aca="false">IF('Batch Engine'!E53=0,"",INDEX('Batch Engine'!$G$4:$BA$4,'Batch Engine'!F53))</f>
        <v/>
      </c>
      <c r="H53" s="37" t="str">
        <f aca="false">IF(G53="","",'Batch Engine'!E53/'Batch Engine'!B53)</f>
        <v/>
      </c>
      <c r="I53" s="33" t="str">
        <f aca="false">IF(ISNUMBER(D53),COUNTIF('Batch Engine'!G53:BA53,"&gt;0"),"")</f>
        <v/>
      </c>
      <c r="J53" s="39" t="str">
        <f aca="false">IF(ISNUMBER(D53),D53/Genome_cM,"")</f>
        <v/>
      </c>
      <c r="K53" s="38" t="str">
        <f aca="false">IF(ISNUMBER(D53),IFERROR(INDEX('Lookup Table'!$B$2:$B$100,MATCH(D53,'Lookup Table'!$A$2:$A$100,1)),""),"")</f>
        <v/>
      </c>
    </row>
    <row r="54" customFormat="false" ht="15" hidden="false" customHeight="false" outlineLevel="0" collapsed="false">
      <c r="B54" s="33" t="n">
        <v>44</v>
      </c>
      <c r="C54" s="34"/>
      <c r="D54" s="35"/>
      <c r="E54" s="36" t="str">
        <f aca="false">IF('Batch Engine'!B54=0,IF(ISNUMBER(D54),"Outside project range",""),INDEX('Batch Engine'!$G$4:$BA$4,'Batch Engine'!D54))</f>
        <v/>
      </c>
      <c r="F54" s="37" t="str">
        <f aca="false">IF('Batch Engine'!B54=0,"",'Batch Engine'!C54/'Batch Engine'!B54)</f>
        <v/>
      </c>
      <c r="G54" s="38" t="str">
        <f aca="false">IF('Batch Engine'!E54=0,"",INDEX('Batch Engine'!$G$4:$BA$4,'Batch Engine'!F54))</f>
        <v/>
      </c>
      <c r="H54" s="37" t="str">
        <f aca="false">IF(G54="","",'Batch Engine'!E54/'Batch Engine'!B54)</f>
        <v/>
      </c>
      <c r="I54" s="33" t="str">
        <f aca="false">IF(ISNUMBER(D54),COUNTIF('Batch Engine'!G54:BA54,"&gt;0"),"")</f>
        <v/>
      </c>
      <c r="J54" s="39" t="str">
        <f aca="false">IF(ISNUMBER(D54),D54/Genome_cM,"")</f>
        <v/>
      </c>
      <c r="K54" s="38" t="str">
        <f aca="false">IF(ISNUMBER(D54),IFERROR(INDEX('Lookup Table'!$B$2:$B$100,MATCH(D54,'Lookup Table'!$A$2:$A$100,1)),""),"")</f>
        <v/>
      </c>
    </row>
    <row r="55" customFormat="false" ht="15" hidden="false" customHeight="false" outlineLevel="0" collapsed="false">
      <c r="B55" s="33" t="n">
        <v>45</v>
      </c>
      <c r="C55" s="34"/>
      <c r="D55" s="35"/>
      <c r="E55" s="36" t="str">
        <f aca="false">IF('Batch Engine'!B55=0,IF(ISNUMBER(D55),"Outside project range",""),INDEX('Batch Engine'!$G$4:$BA$4,'Batch Engine'!D55))</f>
        <v/>
      </c>
      <c r="F55" s="37" t="str">
        <f aca="false">IF('Batch Engine'!B55=0,"",'Batch Engine'!C55/'Batch Engine'!B55)</f>
        <v/>
      </c>
      <c r="G55" s="38" t="str">
        <f aca="false">IF('Batch Engine'!E55=0,"",INDEX('Batch Engine'!$G$4:$BA$4,'Batch Engine'!F55))</f>
        <v/>
      </c>
      <c r="H55" s="37" t="str">
        <f aca="false">IF(G55="","",'Batch Engine'!E55/'Batch Engine'!B55)</f>
        <v/>
      </c>
      <c r="I55" s="33" t="str">
        <f aca="false">IF(ISNUMBER(D55),COUNTIF('Batch Engine'!G55:BA55,"&gt;0"),"")</f>
        <v/>
      </c>
      <c r="J55" s="39" t="str">
        <f aca="false">IF(ISNUMBER(D55),D55/Genome_cM,"")</f>
        <v/>
      </c>
      <c r="K55" s="38" t="str">
        <f aca="false">IF(ISNUMBER(D55),IFERROR(INDEX('Lookup Table'!$B$2:$B$100,MATCH(D55,'Lookup Table'!$A$2:$A$100,1)),""),"")</f>
        <v/>
      </c>
    </row>
    <row r="56" customFormat="false" ht="15" hidden="false" customHeight="false" outlineLevel="0" collapsed="false">
      <c r="B56" s="33" t="n">
        <v>46</v>
      </c>
      <c r="C56" s="34"/>
      <c r="D56" s="35"/>
      <c r="E56" s="36" t="str">
        <f aca="false">IF('Batch Engine'!B56=0,IF(ISNUMBER(D56),"Outside project range",""),INDEX('Batch Engine'!$G$4:$BA$4,'Batch Engine'!D56))</f>
        <v/>
      </c>
      <c r="F56" s="37" t="str">
        <f aca="false">IF('Batch Engine'!B56=0,"",'Batch Engine'!C56/'Batch Engine'!B56)</f>
        <v/>
      </c>
      <c r="G56" s="38" t="str">
        <f aca="false">IF('Batch Engine'!E56=0,"",INDEX('Batch Engine'!$G$4:$BA$4,'Batch Engine'!F56))</f>
        <v/>
      </c>
      <c r="H56" s="37" t="str">
        <f aca="false">IF(G56="","",'Batch Engine'!E56/'Batch Engine'!B56)</f>
        <v/>
      </c>
      <c r="I56" s="33" t="str">
        <f aca="false">IF(ISNUMBER(D56),COUNTIF('Batch Engine'!G56:BA56,"&gt;0"),"")</f>
        <v/>
      </c>
      <c r="J56" s="39" t="str">
        <f aca="false">IF(ISNUMBER(D56),D56/Genome_cM,"")</f>
        <v/>
      </c>
      <c r="K56" s="38" t="str">
        <f aca="false">IF(ISNUMBER(D56),IFERROR(INDEX('Lookup Table'!$B$2:$B$100,MATCH(D56,'Lookup Table'!$A$2:$A$100,1)),""),"")</f>
        <v/>
      </c>
    </row>
    <row r="57" customFormat="false" ht="15" hidden="false" customHeight="false" outlineLevel="0" collapsed="false">
      <c r="B57" s="33" t="n">
        <v>47</v>
      </c>
      <c r="C57" s="34"/>
      <c r="D57" s="35"/>
      <c r="E57" s="36" t="str">
        <f aca="false">IF('Batch Engine'!B57=0,IF(ISNUMBER(D57),"Outside project range",""),INDEX('Batch Engine'!$G$4:$BA$4,'Batch Engine'!D57))</f>
        <v/>
      </c>
      <c r="F57" s="37" t="str">
        <f aca="false">IF('Batch Engine'!B57=0,"",'Batch Engine'!C57/'Batch Engine'!B57)</f>
        <v/>
      </c>
      <c r="G57" s="38" t="str">
        <f aca="false">IF('Batch Engine'!E57=0,"",INDEX('Batch Engine'!$G$4:$BA$4,'Batch Engine'!F57))</f>
        <v/>
      </c>
      <c r="H57" s="37" t="str">
        <f aca="false">IF(G57="","",'Batch Engine'!E57/'Batch Engine'!B57)</f>
        <v/>
      </c>
      <c r="I57" s="33" t="str">
        <f aca="false">IF(ISNUMBER(D57),COUNTIF('Batch Engine'!G57:BA57,"&gt;0"),"")</f>
        <v/>
      </c>
      <c r="J57" s="39" t="str">
        <f aca="false">IF(ISNUMBER(D57),D57/Genome_cM,"")</f>
        <v/>
      </c>
      <c r="K57" s="38" t="str">
        <f aca="false">IF(ISNUMBER(D57),IFERROR(INDEX('Lookup Table'!$B$2:$B$100,MATCH(D57,'Lookup Table'!$A$2:$A$100,1)),""),"")</f>
        <v/>
      </c>
    </row>
    <row r="58" customFormat="false" ht="15" hidden="false" customHeight="false" outlineLevel="0" collapsed="false">
      <c r="B58" s="33" t="n">
        <v>48</v>
      </c>
      <c r="C58" s="34"/>
      <c r="D58" s="35"/>
      <c r="E58" s="36" t="str">
        <f aca="false">IF('Batch Engine'!B58=0,IF(ISNUMBER(D58),"Outside project range",""),INDEX('Batch Engine'!$G$4:$BA$4,'Batch Engine'!D58))</f>
        <v/>
      </c>
      <c r="F58" s="37" t="str">
        <f aca="false">IF('Batch Engine'!B58=0,"",'Batch Engine'!C58/'Batch Engine'!B58)</f>
        <v/>
      </c>
      <c r="G58" s="38" t="str">
        <f aca="false">IF('Batch Engine'!E58=0,"",INDEX('Batch Engine'!$G$4:$BA$4,'Batch Engine'!F58))</f>
        <v/>
      </c>
      <c r="H58" s="37" t="str">
        <f aca="false">IF(G58="","",'Batch Engine'!E58/'Batch Engine'!B58)</f>
        <v/>
      </c>
      <c r="I58" s="33" t="str">
        <f aca="false">IF(ISNUMBER(D58),COUNTIF('Batch Engine'!G58:BA58,"&gt;0"),"")</f>
        <v/>
      </c>
      <c r="J58" s="39" t="str">
        <f aca="false">IF(ISNUMBER(D58),D58/Genome_cM,"")</f>
        <v/>
      </c>
      <c r="K58" s="38" t="str">
        <f aca="false">IF(ISNUMBER(D58),IFERROR(INDEX('Lookup Table'!$B$2:$B$100,MATCH(D58,'Lookup Table'!$A$2:$A$100,1)),""),"")</f>
        <v/>
      </c>
    </row>
    <row r="59" customFormat="false" ht="15" hidden="false" customHeight="false" outlineLevel="0" collapsed="false">
      <c r="B59" s="33" t="n">
        <v>49</v>
      </c>
      <c r="C59" s="34"/>
      <c r="D59" s="35"/>
      <c r="E59" s="36" t="str">
        <f aca="false">IF('Batch Engine'!B59=0,IF(ISNUMBER(D59),"Outside project range",""),INDEX('Batch Engine'!$G$4:$BA$4,'Batch Engine'!D59))</f>
        <v/>
      </c>
      <c r="F59" s="37" t="str">
        <f aca="false">IF('Batch Engine'!B59=0,"",'Batch Engine'!C59/'Batch Engine'!B59)</f>
        <v/>
      </c>
      <c r="G59" s="38" t="str">
        <f aca="false">IF('Batch Engine'!E59=0,"",INDEX('Batch Engine'!$G$4:$BA$4,'Batch Engine'!F59))</f>
        <v/>
      </c>
      <c r="H59" s="37" t="str">
        <f aca="false">IF(G59="","",'Batch Engine'!E59/'Batch Engine'!B59)</f>
        <v/>
      </c>
      <c r="I59" s="33" t="str">
        <f aca="false">IF(ISNUMBER(D59),COUNTIF('Batch Engine'!G59:BA59,"&gt;0"),"")</f>
        <v/>
      </c>
      <c r="J59" s="39" t="str">
        <f aca="false">IF(ISNUMBER(D59),D59/Genome_cM,"")</f>
        <v/>
      </c>
      <c r="K59" s="38" t="str">
        <f aca="false">IF(ISNUMBER(D59),IFERROR(INDEX('Lookup Table'!$B$2:$B$100,MATCH(D59,'Lookup Table'!$A$2:$A$100,1)),""),"")</f>
        <v/>
      </c>
    </row>
    <row r="60" customFormat="false" ht="15" hidden="false" customHeight="false" outlineLevel="0" collapsed="false">
      <c r="B60" s="33" t="n">
        <v>50</v>
      </c>
      <c r="C60" s="34"/>
      <c r="D60" s="35"/>
      <c r="E60" s="36" t="str">
        <f aca="false">IF('Batch Engine'!B60=0,IF(ISNUMBER(D60),"Outside project range",""),INDEX('Batch Engine'!$G$4:$BA$4,'Batch Engine'!D60))</f>
        <v/>
      </c>
      <c r="F60" s="37" t="str">
        <f aca="false">IF('Batch Engine'!B60=0,"",'Batch Engine'!C60/'Batch Engine'!B60)</f>
        <v/>
      </c>
      <c r="G60" s="38" t="str">
        <f aca="false">IF('Batch Engine'!E60=0,"",INDEX('Batch Engine'!$G$4:$BA$4,'Batch Engine'!F60))</f>
        <v/>
      </c>
      <c r="H60" s="37" t="str">
        <f aca="false">IF(G60="","",'Batch Engine'!E60/'Batch Engine'!B60)</f>
        <v/>
      </c>
      <c r="I60" s="33" t="str">
        <f aca="false">IF(ISNUMBER(D60),COUNTIF('Batch Engine'!G60:BA60,"&gt;0"),"")</f>
        <v/>
      </c>
      <c r="J60" s="39" t="str">
        <f aca="false">IF(ISNUMBER(D60),D60/Genome_cM,"")</f>
        <v/>
      </c>
      <c r="K60" s="38" t="str">
        <f aca="false">IF(ISNUMBER(D60),IFERROR(INDEX('Lookup Table'!$B$2:$B$100,MATCH(D60,'Lookup Table'!$A$2:$A$100,1)),""),"")</f>
        <v/>
      </c>
    </row>
    <row r="61" customFormat="false" ht="15" hidden="false" customHeight="false" outlineLevel="0" collapsed="false">
      <c r="B61" s="33" t="n">
        <v>51</v>
      </c>
      <c r="C61" s="34"/>
      <c r="D61" s="35"/>
      <c r="E61" s="36" t="str">
        <f aca="false">IF('Batch Engine'!B61=0,IF(ISNUMBER(D61),"Outside project range",""),INDEX('Batch Engine'!$G$4:$BA$4,'Batch Engine'!D61))</f>
        <v/>
      </c>
      <c r="F61" s="37" t="str">
        <f aca="false">IF('Batch Engine'!B61=0,"",'Batch Engine'!C61/'Batch Engine'!B61)</f>
        <v/>
      </c>
      <c r="G61" s="38" t="str">
        <f aca="false">IF('Batch Engine'!E61=0,"",INDEX('Batch Engine'!$G$4:$BA$4,'Batch Engine'!F61))</f>
        <v/>
      </c>
      <c r="H61" s="37" t="str">
        <f aca="false">IF(G61="","",'Batch Engine'!E61/'Batch Engine'!B61)</f>
        <v/>
      </c>
      <c r="I61" s="33" t="str">
        <f aca="false">IF(ISNUMBER(D61),COUNTIF('Batch Engine'!G61:BA61,"&gt;0"),"")</f>
        <v/>
      </c>
      <c r="J61" s="39" t="str">
        <f aca="false">IF(ISNUMBER(D61),D61/Genome_cM,"")</f>
        <v/>
      </c>
      <c r="K61" s="38" t="str">
        <f aca="false">IF(ISNUMBER(D61),IFERROR(INDEX('Lookup Table'!$B$2:$B$100,MATCH(D61,'Lookup Table'!$A$2:$A$100,1)),""),"")</f>
        <v/>
      </c>
    </row>
    <row r="62" customFormat="false" ht="15" hidden="false" customHeight="false" outlineLevel="0" collapsed="false">
      <c r="B62" s="33" t="n">
        <v>52</v>
      </c>
      <c r="C62" s="34"/>
      <c r="D62" s="35"/>
      <c r="E62" s="36" t="str">
        <f aca="false">IF('Batch Engine'!B62=0,IF(ISNUMBER(D62),"Outside project range",""),INDEX('Batch Engine'!$G$4:$BA$4,'Batch Engine'!D62))</f>
        <v/>
      </c>
      <c r="F62" s="37" t="str">
        <f aca="false">IF('Batch Engine'!B62=0,"",'Batch Engine'!C62/'Batch Engine'!B62)</f>
        <v/>
      </c>
      <c r="G62" s="38" t="str">
        <f aca="false">IF('Batch Engine'!E62=0,"",INDEX('Batch Engine'!$G$4:$BA$4,'Batch Engine'!F62))</f>
        <v/>
      </c>
      <c r="H62" s="37" t="str">
        <f aca="false">IF(G62="","",'Batch Engine'!E62/'Batch Engine'!B62)</f>
        <v/>
      </c>
      <c r="I62" s="33" t="str">
        <f aca="false">IF(ISNUMBER(D62),COUNTIF('Batch Engine'!G62:BA62,"&gt;0"),"")</f>
        <v/>
      </c>
      <c r="J62" s="39" t="str">
        <f aca="false">IF(ISNUMBER(D62),D62/Genome_cM,"")</f>
        <v/>
      </c>
      <c r="K62" s="38" t="str">
        <f aca="false">IF(ISNUMBER(D62),IFERROR(INDEX('Lookup Table'!$B$2:$B$100,MATCH(D62,'Lookup Table'!$A$2:$A$100,1)),""),"")</f>
        <v/>
      </c>
    </row>
    <row r="63" customFormat="false" ht="15" hidden="false" customHeight="false" outlineLevel="0" collapsed="false">
      <c r="B63" s="33" t="n">
        <v>53</v>
      </c>
      <c r="C63" s="34"/>
      <c r="D63" s="35"/>
      <c r="E63" s="36" t="str">
        <f aca="false">IF('Batch Engine'!B63=0,IF(ISNUMBER(D63),"Outside project range",""),INDEX('Batch Engine'!$G$4:$BA$4,'Batch Engine'!D63))</f>
        <v/>
      </c>
      <c r="F63" s="37" t="str">
        <f aca="false">IF('Batch Engine'!B63=0,"",'Batch Engine'!C63/'Batch Engine'!B63)</f>
        <v/>
      </c>
      <c r="G63" s="38" t="str">
        <f aca="false">IF('Batch Engine'!E63=0,"",INDEX('Batch Engine'!$G$4:$BA$4,'Batch Engine'!F63))</f>
        <v/>
      </c>
      <c r="H63" s="37" t="str">
        <f aca="false">IF(G63="","",'Batch Engine'!E63/'Batch Engine'!B63)</f>
        <v/>
      </c>
      <c r="I63" s="33" t="str">
        <f aca="false">IF(ISNUMBER(D63),COUNTIF('Batch Engine'!G63:BA63,"&gt;0"),"")</f>
        <v/>
      </c>
      <c r="J63" s="39" t="str">
        <f aca="false">IF(ISNUMBER(D63),D63/Genome_cM,"")</f>
        <v/>
      </c>
      <c r="K63" s="38" t="str">
        <f aca="false">IF(ISNUMBER(D63),IFERROR(INDEX('Lookup Table'!$B$2:$B$100,MATCH(D63,'Lookup Table'!$A$2:$A$100,1)),""),"")</f>
        <v/>
      </c>
    </row>
    <row r="64" customFormat="false" ht="15" hidden="false" customHeight="false" outlineLevel="0" collapsed="false">
      <c r="B64" s="33" t="n">
        <v>54</v>
      </c>
      <c r="C64" s="34"/>
      <c r="D64" s="35"/>
      <c r="E64" s="36" t="str">
        <f aca="false">IF('Batch Engine'!B64=0,IF(ISNUMBER(D64),"Outside project range",""),INDEX('Batch Engine'!$G$4:$BA$4,'Batch Engine'!D64))</f>
        <v/>
      </c>
      <c r="F64" s="37" t="str">
        <f aca="false">IF('Batch Engine'!B64=0,"",'Batch Engine'!C64/'Batch Engine'!B64)</f>
        <v/>
      </c>
      <c r="G64" s="38" t="str">
        <f aca="false">IF('Batch Engine'!E64=0,"",INDEX('Batch Engine'!$G$4:$BA$4,'Batch Engine'!F64))</f>
        <v/>
      </c>
      <c r="H64" s="37" t="str">
        <f aca="false">IF(G64="","",'Batch Engine'!E64/'Batch Engine'!B64)</f>
        <v/>
      </c>
      <c r="I64" s="33" t="str">
        <f aca="false">IF(ISNUMBER(D64),COUNTIF('Batch Engine'!G64:BA64,"&gt;0"),"")</f>
        <v/>
      </c>
      <c r="J64" s="39" t="str">
        <f aca="false">IF(ISNUMBER(D64),D64/Genome_cM,"")</f>
        <v/>
      </c>
      <c r="K64" s="38" t="str">
        <f aca="false">IF(ISNUMBER(D64),IFERROR(INDEX('Lookup Table'!$B$2:$B$100,MATCH(D64,'Lookup Table'!$A$2:$A$100,1)),""),"")</f>
        <v/>
      </c>
    </row>
    <row r="65" customFormat="false" ht="15" hidden="false" customHeight="false" outlineLevel="0" collapsed="false">
      <c r="B65" s="33" t="n">
        <v>55</v>
      </c>
      <c r="C65" s="34"/>
      <c r="D65" s="35"/>
      <c r="E65" s="36" t="str">
        <f aca="false">IF('Batch Engine'!B65=0,IF(ISNUMBER(D65),"Outside project range",""),INDEX('Batch Engine'!$G$4:$BA$4,'Batch Engine'!D65))</f>
        <v/>
      </c>
      <c r="F65" s="37" t="str">
        <f aca="false">IF('Batch Engine'!B65=0,"",'Batch Engine'!C65/'Batch Engine'!B65)</f>
        <v/>
      </c>
      <c r="G65" s="38" t="str">
        <f aca="false">IF('Batch Engine'!E65=0,"",INDEX('Batch Engine'!$G$4:$BA$4,'Batch Engine'!F65))</f>
        <v/>
      </c>
      <c r="H65" s="37" t="str">
        <f aca="false">IF(G65="","",'Batch Engine'!E65/'Batch Engine'!B65)</f>
        <v/>
      </c>
      <c r="I65" s="33" t="str">
        <f aca="false">IF(ISNUMBER(D65),COUNTIF('Batch Engine'!G65:BA65,"&gt;0"),"")</f>
        <v/>
      </c>
      <c r="J65" s="39" t="str">
        <f aca="false">IF(ISNUMBER(D65),D65/Genome_cM,"")</f>
        <v/>
      </c>
      <c r="K65" s="38" t="str">
        <f aca="false">IF(ISNUMBER(D65),IFERROR(INDEX('Lookup Table'!$B$2:$B$100,MATCH(D65,'Lookup Table'!$A$2:$A$100,1)),""),"")</f>
        <v/>
      </c>
    </row>
    <row r="66" customFormat="false" ht="15" hidden="false" customHeight="false" outlineLevel="0" collapsed="false">
      <c r="B66" s="33" t="n">
        <v>56</v>
      </c>
      <c r="C66" s="34"/>
      <c r="D66" s="35"/>
      <c r="E66" s="36" t="str">
        <f aca="false">IF('Batch Engine'!B66=0,IF(ISNUMBER(D66),"Outside project range",""),INDEX('Batch Engine'!$G$4:$BA$4,'Batch Engine'!D66))</f>
        <v/>
      </c>
      <c r="F66" s="37" t="str">
        <f aca="false">IF('Batch Engine'!B66=0,"",'Batch Engine'!C66/'Batch Engine'!B66)</f>
        <v/>
      </c>
      <c r="G66" s="38" t="str">
        <f aca="false">IF('Batch Engine'!E66=0,"",INDEX('Batch Engine'!$G$4:$BA$4,'Batch Engine'!F66))</f>
        <v/>
      </c>
      <c r="H66" s="37" t="str">
        <f aca="false">IF(G66="","",'Batch Engine'!E66/'Batch Engine'!B66)</f>
        <v/>
      </c>
      <c r="I66" s="33" t="str">
        <f aca="false">IF(ISNUMBER(D66),COUNTIF('Batch Engine'!G66:BA66,"&gt;0"),"")</f>
        <v/>
      </c>
      <c r="J66" s="39" t="str">
        <f aca="false">IF(ISNUMBER(D66),D66/Genome_cM,"")</f>
        <v/>
      </c>
      <c r="K66" s="38" t="str">
        <f aca="false">IF(ISNUMBER(D66),IFERROR(INDEX('Lookup Table'!$B$2:$B$100,MATCH(D66,'Lookup Table'!$A$2:$A$100,1)),""),"")</f>
        <v/>
      </c>
    </row>
    <row r="67" customFormat="false" ht="15" hidden="false" customHeight="false" outlineLevel="0" collapsed="false">
      <c r="B67" s="33" t="n">
        <v>57</v>
      </c>
      <c r="C67" s="34"/>
      <c r="D67" s="35"/>
      <c r="E67" s="36" t="str">
        <f aca="false">IF('Batch Engine'!B67=0,IF(ISNUMBER(D67),"Outside project range",""),INDEX('Batch Engine'!$G$4:$BA$4,'Batch Engine'!D67))</f>
        <v/>
      </c>
      <c r="F67" s="37" t="str">
        <f aca="false">IF('Batch Engine'!B67=0,"",'Batch Engine'!C67/'Batch Engine'!B67)</f>
        <v/>
      </c>
      <c r="G67" s="38" t="str">
        <f aca="false">IF('Batch Engine'!E67=0,"",INDEX('Batch Engine'!$G$4:$BA$4,'Batch Engine'!F67))</f>
        <v/>
      </c>
      <c r="H67" s="37" t="str">
        <f aca="false">IF(G67="","",'Batch Engine'!E67/'Batch Engine'!B67)</f>
        <v/>
      </c>
      <c r="I67" s="33" t="str">
        <f aca="false">IF(ISNUMBER(D67),COUNTIF('Batch Engine'!G67:BA67,"&gt;0"),"")</f>
        <v/>
      </c>
      <c r="J67" s="39" t="str">
        <f aca="false">IF(ISNUMBER(D67),D67/Genome_cM,"")</f>
        <v/>
      </c>
      <c r="K67" s="38" t="str">
        <f aca="false">IF(ISNUMBER(D67),IFERROR(INDEX('Lookup Table'!$B$2:$B$100,MATCH(D67,'Lookup Table'!$A$2:$A$100,1)),""),"")</f>
        <v/>
      </c>
    </row>
    <row r="68" customFormat="false" ht="15" hidden="false" customHeight="false" outlineLevel="0" collapsed="false">
      <c r="B68" s="33" t="n">
        <v>58</v>
      </c>
      <c r="C68" s="34"/>
      <c r="D68" s="35"/>
      <c r="E68" s="36" t="str">
        <f aca="false">IF('Batch Engine'!B68=0,IF(ISNUMBER(D68),"Outside project range",""),INDEX('Batch Engine'!$G$4:$BA$4,'Batch Engine'!D68))</f>
        <v/>
      </c>
      <c r="F68" s="37" t="str">
        <f aca="false">IF('Batch Engine'!B68=0,"",'Batch Engine'!C68/'Batch Engine'!B68)</f>
        <v/>
      </c>
      <c r="G68" s="38" t="str">
        <f aca="false">IF('Batch Engine'!E68=0,"",INDEX('Batch Engine'!$G$4:$BA$4,'Batch Engine'!F68))</f>
        <v/>
      </c>
      <c r="H68" s="37" t="str">
        <f aca="false">IF(G68="","",'Batch Engine'!E68/'Batch Engine'!B68)</f>
        <v/>
      </c>
      <c r="I68" s="33" t="str">
        <f aca="false">IF(ISNUMBER(D68),COUNTIF('Batch Engine'!G68:BA68,"&gt;0"),"")</f>
        <v/>
      </c>
      <c r="J68" s="39" t="str">
        <f aca="false">IF(ISNUMBER(D68),D68/Genome_cM,"")</f>
        <v/>
      </c>
      <c r="K68" s="38" t="str">
        <f aca="false">IF(ISNUMBER(D68),IFERROR(INDEX('Lookup Table'!$B$2:$B$100,MATCH(D68,'Lookup Table'!$A$2:$A$100,1)),""),"")</f>
        <v/>
      </c>
    </row>
    <row r="69" customFormat="false" ht="15" hidden="false" customHeight="false" outlineLevel="0" collapsed="false">
      <c r="B69" s="33" t="n">
        <v>59</v>
      </c>
      <c r="C69" s="34"/>
      <c r="D69" s="35"/>
      <c r="E69" s="36" t="str">
        <f aca="false">IF('Batch Engine'!B69=0,IF(ISNUMBER(D69),"Outside project range",""),INDEX('Batch Engine'!$G$4:$BA$4,'Batch Engine'!D69))</f>
        <v/>
      </c>
      <c r="F69" s="37" t="str">
        <f aca="false">IF('Batch Engine'!B69=0,"",'Batch Engine'!C69/'Batch Engine'!B69)</f>
        <v/>
      </c>
      <c r="G69" s="38" t="str">
        <f aca="false">IF('Batch Engine'!E69=0,"",INDEX('Batch Engine'!$G$4:$BA$4,'Batch Engine'!F69))</f>
        <v/>
      </c>
      <c r="H69" s="37" t="str">
        <f aca="false">IF(G69="","",'Batch Engine'!E69/'Batch Engine'!B69)</f>
        <v/>
      </c>
      <c r="I69" s="33" t="str">
        <f aca="false">IF(ISNUMBER(D69),COUNTIF('Batch Engine'!G69:BA69,"&gt;0"),"")</f>
        <v/>
      </c>
      <c r="J69" s="39" t="str">
        <f aca="false">IF(ISNUMBER(D69),D69/Genome_cM,"")</f>
        <v/>
      </c>
      <c r="K69" s="38" t="str">
        <f aca="false">IF(ISNUMBER(D69),IFERROR(INDEX('Lookup Table'!$B$2:$B$100,MATCH(D69,'Lookup Table'!$A$2:$A$100,1)),""),"")</f>
        <v/>
      </c>
    </row>
    <row r="70" customFormat="false" ht="15" hidden="false" customHeight="false" outlineLevel="0" collapsed="false">
      <c r="B70" s="33" t="n">
        <v>60</v>
      </c>
      <c r="C70" s="34"/>
      <c r="D70" s="35"/>
      <c r="E70" s="36" t="str">
        <f aca="false">IF('Batch Engine'!B70=0,IF(ISNUMBER(D70),"Outside project range",""),INDEX('Batch Engine'!$G$4:$BA$4,'Batch Engine'!D70))</f>
        <v/>
      </c>
      <c r="F70" s="37" t="str">
        <f aca="false">IF('Batch Engine'!B70=0,"",'Batch Engine'!C70/'Batch Engine'!B70)</f>
        <v/>
      </c>
      <c r="G70" s="38" t="str">
        <f aca="false">IF('Batch Engine'!E70=0,"",INDEX('Batch Engine'!$G$4:$BA$4,'Batch Engine'!F70))</f>
        <v/>
      </c>
      <c r="H70" s="37" t="str">
        <f aca="false">IF(G70="","",'Batch Engine'!E70/'Batch Engine'!B70)</f>
        <v/>
      </c>
      <c r="I70" s="33" t="str">
        <f aca="false">IF(ISNUMBER(D70),COUNTIF('Batch Engine'!G70:BA70,"&gt;0"),"")</f>
        <v/>
      </c>
      <c r="J70" s="39" t="str">
        <f aca="false">IF(ISNUMBER(D70),D70/Genome_cM,"")</f>
        <v/>
      </c>
      <c r="K70" s="38" t="str">
        <f aca="false">IF(ISNUMBER(D70),IFERROR(INDEX('Lookup Table'!$B$2:$B$100,MATCH(D70,'Lookup Table'!$A$2:$A$100,1)),""),"")</f>
        <v/>
      </c>
    </row>
    <row r="71" customFormat="false" ht="15" hidden="false" customHeight="false" outlineLevel="0" collapsed="false">
      <c r="B71" s="33" t="n">
        <v>61</v>
      </c>
      <c r="C71" s="34"/>
      <c r="D71" s="35"/>
      <c r="E71" s="36" t="str">
        <f aca="false">IF('Batch Engine'!B71=0,IF(ISNUMBER(D71),"Outside project range",""),INDEX('Batch Engine'!$G$4:$BA$4,'Batch Engine'!D71))</f>
        <v/>
      </c>
      <c r="F71" s="37" t="str">
        <f aca="false">IF('Batch Engine'!B71=0,"",'Batch Engine'!C71/'Batch Engine'!B71)</f>
        <v/>
      </c>
      <c r="G71" s="38" t="str">
        <f aca="false">IF('Batch Engine'!E71=0,"",INDEX('Batch Engine'!$G$4:$BA$4,'Batch Engine'!F71))</f>
        <v/>
      </c>
      <c r="H71" s="37" t="str">
        <f aca="false">IF(G71="","",'Batch Engine'!E71/'Batch Engine'!B71)</f>
        <v/>
      </c>
      <c r="I71" s="33" t="str">
        <f aca="false">IF(ISNUMBER(D71),COUNTIF('Batch Engine'!G71:BA71,"&gt;0"),"")</f>
        <v/>
      </c>
      <c r="J71" s="39" t="str">
        <f aca="false">IF(ISNUMBER(D71),D71/Genome_cM,"")</f>
        <v/>
      </c>
      <c r="K71" s="38" t="str">
        <f aca="false">IF(ISNUMBER(D71),IFERROR(INDEX('Lookup Table'!$B$2:$B$100,MATCH(D71,'Lookup Table'!$A$2:$A$100,1)),""),"")</f>
        <v/>
      </c>
    </row>
    <row r="72" customFormat="false" ht="15" hidden="false" customHeight="false" outlineLevel="0" collapsed="false">
      <c r="B72" s="33" t="n">
        <v>62</v>
      </c>
      <c r="C72" s="34"/>
      <c r="D72" s="35"/>
      <c r="E72" s="36" t="str">
        <f aca="false">IF('Batch Engine'!B72=0,IF(ISNUMBER(D72),"Outside project range",""),INDEX('Batch Engine'!$G$4:$BA$4,'Batch Engine'!D72))</f>
        <v/>
      </c>
      <c r="F72" s="37" t="str">
        <f aca="false">IF('Batch Engine'!B72=0,"",'Batch Engine'!C72/'Batch Engine'!B72)</f>
        <v/>
      </c>
      <c r="G72" s="38" t="str">
        <f aca="false">IF('Batch Engine'!E72=0,"",INDEX('Batch Engine'!$G$4:$BA$4,'Batch Engine'!F72))</f>
        <v/>
      </c>
      <c r="H72" s="37" t="str">
        <f aca="false">IF(G72="","",'Batch Engine'!E72/'Batch Engine'!B72)</f>
        <v/>
      </c>
      <c r="I72" s="33" t="str">
        <f aca="false">IF(ISNUMBER(D72),COUNTIF('Batch Engine'!G72:BA72,"&gt;0"),"")</f>
        <v/>
      </c>
      <c r="J72" s="39" t="str">
        <f aca="false">IF(ISNUMBER(D72),D72/Genome_cM,"")</f>
        <v/>
      </c>
      <c r="K72" s="38" t="str">
        <f aca="false">IF(ISNUMBER(D72),IFERROR(INDEX('Lookup Table'!$B$2:$B$100,MATCH(D72,'Lookup Table'!$A$2:$A$100,1)),""),"")</f>
        <v/>
      </c>
    </row>
    <row r="73" customFormat="false" ht="15" hidden="false" customHeight="false" outlineLevel="0" collapsed="false">
      <c r="B73" s="33" t="n">
        <v>63</v>
      </c>
      <c r="C73" s="34"/>
      <c r="D73" s="35"/>
      <c r="E73" s="36" t="str">
        <f aca="false">IF('Batch Engine'!B73=0,IF(ISNUMBER(D73),"Outside project range",""),INDEX('Batch Engine'!$G$4:$BA$4,'Batch Engine'!D73))</f>
        <v/>
      </c>
      <c r="F73" s="37" t="str">
        <f aca="false">IF('Batch Engine'!B73=0,"",'Batch Engine'!C73/'Batch Engine'!B73)</f>
        <v/>
      </c>
      <c r="G73" s="38" t="str">
        <f aca="false">IF('Batch Engine'!E73=0,"",INDEX('Batch Engine'!$G$4:$BA$4,'Batch Engine'!F73))</f>
        <v/>
      </c>
      <c r="H73" s="37" t="str">
        <f aca="false">IF(G73="","",'Batch Engine'!E73/'Batch Engine'!B73)</f>
        <v/>
      </c>
      <c r="I73" s="33" t="str">
        <f aca="false">IF(ISNUMBER(D73),COUNTIF('Batch Engine'!G73:BA73,"&gt;0"),"")</f>
        <v/>
      </c>
      <c r="J73" s="39" t="str">
        <f aca="false">IF(ISNUMBER(D73),D73/Genome_cM,"")</f>
        <v/>
      </c>
      <c r="K73" s="38" t="str">
        <f aca="false">IF(ISNUMBER(D73),IFERROR(INDEX('Lookup Table'!$B$2:$B$100,MATCH(D73,'Lookup Table'!$A$2:$A$100,1)),""),"")</f>
        <v/>
      </c>
    </row>
    <row r="74" customFormat="false" ht="15" hidden="false" customHeight="false" outlineLevel="0" collapsed="false">
      <c r="B74" s="33" t="n">
        <v>64</v>
      </c>
      <c r="C74" s="34"/>
      <c r="D74" s="35"/>
      <c r="E74" s="36" t="str">
        <f aca="false">IF('Batch Engine'!B74=0,IF(ISNUMBER(D74),"Outside project range",""),INDEX('Batch Engine'!$G$4:$BA$4,'Batch Engine'!D74))</f>
        <v/>
      </c>
      <c r="F74" s="37" t="str">
        <f aca="false">IF('Batch Engine'!B74=0,"",'Batch Engine'!C74/'Batch Engine'!B74)</f>
        <v/>
      </c>
      <c r="G74" s="38" t="str">
        <f aca="false">IF('Batch Engine'!E74=0,"",INDEX('Batch Engine'!$G$4:$BA$4,'Batch Engine'!F74))</f>
        <v/>
      </c>
      <c r="H74" s="37" t="str">
        <f aca="false">IF(G74="","",'Batch Engine'!E74/'Batch Engine'!B74)</f>
        <v/>
      </c>
      <c r="I74" s="33" t="str">
        <f aca="false">IF(ISNUMBER(D74),COUNTIF('Batch Engine'!G74:BA74,"&gt;0"),"")</f>
        <v/>
      </c>
      <c r="J74" s="39" t="str">
        <f aca="false">IF(ISNUMBER(D74),D74/Genome_cM,"")</f>
        <v/>
      </c>
      <c r="K74" s="38" t="str">
        <f aca="false">IF(ISNUMBER(D74),IFERROR(INDEX('Lookup Table'!$B$2:$B$100,MATCH(D74,'Lookup Table'!$A$2:$A$100,1)),""),"")</f>
        <v/>
      </c>
    </row>
    <row r="75" customFormat="false" ht="15" hidden="false" customHeight="false" outlineLevel="0" collapsed="false">
      <c r="B75" s="33" t="n">
        <v>65</v>
      </c>
      <c r="C75" s="34"/>
      <c r="D75" s="35"/>
      <c r="E75" s="36" t="str">
        <f aca="false">IF('Batch Engine'!B75=0,IF(ISNUMBER(D75),"Outside project range",""),INDEX('Batch Engine'!$G$4:$BA$4,'Batch Engine'!D75))</f>
        <v/>
      </c>
      <c r="F75" s="37" t="str">
        <f aca="false">IF('Batch Engine'!B75=0,"",'Batch Engine'!C75/'Batch Engine'!B75)</f>
        <v/>
      </c>
      <c r="G75" s="38" t="str">
        <f aca="false">IF('Batch Engine'!E75=0,"",INDEX('Batch Engine'!$G$4:$BA$4,'Batch Engine'!F75))</f>
        <v/>
      </c>
      <c r="H75" s="37" t="str">
        <f aca="false">IF(G75="","",'Batch Engine'!E75/'Batch Engine'!B75)</f>
        <v/>
      </c>
      <c r="I75" s="33" t="str">
        <f aca="false">IF(ISNUMBER(D75),COUNTIF('Batch Engine'!G75:BA75,"&gt;0"),"")</f>
        <v/>
      </c>
      <c r="J75" s="39" t="str">
        <f aca="false">IF(ISNUMBER(D75),D75/Genome_cM,"")</f>
        <v/>
      </c>
      <c r="K75" s="38" t="str">
        <f aca="false">IF(ISNUMBER(D75),IFERROR(INDEX('Lookup Table'!$B$2:$B$100,MATCH(D75,'Lookup Table'!$A$2:$A$100,1)),""),"")</f>
        <v/>
      </c>
    </row>
    <row r="76" customFormat="false" ht="15" hidden="false" customHeight="false" outlineLevel="0" collapsed="false">
      <c r="B76" s="33" t="n">
        <v>66</v>
      </c>
      <c r="C76" s="34"/>
      <c r="D76" s="35"/>
      <c r="E76" s="36" t="str">
        <f aca="false">IF('Batch Engine'!B76=0,IF(ISNUMBER(D76),"Outside project range",""),INDEX('Batch Engine'!$G$4:$BA$4,'Batch Engine'!D76))</f>
        <v/>
      </c>
      <c r="F76" s="37" t="str">
        <f aca="false">IF('Batch Engine'!B76=0,"",'Batch Engine'!C76/'Batch Engine'!B76)</f>
        <v/>
      </c>
      <c r="G76" s="38" t="str">
        <f aca="false">IF('Batch Engine'!E76=0,"",INDEX('Batch Engine'!$G$4:$BA$4,'Batch Engine'!F76))</f>
        <v/>
      </c>
      <c r="H76" s="37" t="str">
        <f aca="false">IF(G76="","",'Batch Engine'!E76/'Batch Engine'!B76)</f>
        <v/>
      </c>
      <c r="I76" s="33" t="str">
        <f aca="false">IF(ISNUMBER(D76),COUNTIF('Batch Engine'!G76:BA76,"&gt;0"),"")</f>
        <v/>
      </c>
      <c r="J76" s="39" t="str">
        <f aca="false">IF(ISNUMBER(D76),D76/Genome_cM,"")</f>
        <v/>
      </c>
      <c r="K76" s="38" t="str">
        <f aca="false">IF(ISNUMBER(D76),IFERROR(INDEX('Lookup Table'!$B$2:$B$100,MATCH(D76,'Lookup Table'!$A$2:$A$100,1)),""),"")</f>
        <v/>
      </c>
    </row>
    <row r="77" customFormat="false" ht="15" hidden="false" customHeight="false" outlineLevel="0" collapsed="false">
      <c r="B77" s="33" t="n">
        <v>67</v>
      </c>
      <c r="C77" s="34"/>
      <c r="D77" s="35"/>
      <c r="E77" s="36" t="str">
        <f aca="false">IF('Batch Engine'!B77=0,IF(ISNUMBER(D77),"Outside project range",""),INDEX('Batch Engine'!$G$4:$BA$4,'Batch Engine'!D77))</f>
        <v/>
      </c>
      <c r="F77" s="37" t="str">
        <f aca="false">IF('Batch Engine'!B77=0,"",'Batch Engine'!C77/'Batch Engine'!B77)</f>
        <v/>
      </c>
      <c r="G77" s="38" t="str">
        <f aca="false">IF('Batch Engine'!E77=0,"",INDEX('Batch Engine'!$G$4:$BA$4,'Batch Engine'!F77))</f>
        <v/>
      </c>
      <c r="H77" s="37" t="str">
        <f aca="false">IF(G77="","",'Batch Engine'!E77/'Batch Engine'!B77)</f>
        <v/>
      </c>
      <c r="I77" s="33" t="str">
        <f aca="false">IF(ISNUMBER(D77),COUNTIF('Batch Engine'!G77:BA77,"&gt;0"),"")</f>
        <v/>
      </c>
      <c r="J77" s="39" t="str">
        <f aca="false">IF(ISNUMBER(D77),D77/Genome_cM,"")</f>
        <v/>
      </c>
      <c r="K77" s="38" t="str">
        <f aca="false">IF(ISNUMBER(D77),IFERROR(INDEX('Lookup Table'!$B$2:$B$100,MATCH(D77,'Lookup Table'!$A$2:$A$100,1)),""),"")</f>
        <v/>
      </c>
    </row>
    <row r="78" customFormat="false" ht="15" hidden="false" customHeight="false" outlineLevel="0" collapsed="false">
      <c r="B78" s="33" t="n">
        <v>68</v>
      </c>
      <c r="C78" s="34"/>
      <c r="D78" s="35"/>
      <c r="E78" s="36" t="str">
        <f aca="false">IF('Batch Engine'!B78=0,IF(ISNUMBER(D78),"Outside project range",""),INDEX('Batch Engine'!$G$4:$BA$4,'Batch Engine'!D78))</f>
        <v/>
      </c>
      <c r="F78" s="37" t="str">
        <f aca="false">IF('Batch Engine'!B78=0,"",'Batch Engine'!C78/'Batch Engine'!B78)</f>
        <v/>
      </c>
      <c r="G78" s="38" t="str">
        <f aca="false">IF('Batch Engine'!E78=0,"",INDEX('Batch Engine'!$G$4:$BA$4,'Batch Engine'!F78))</f>
        <v/>
      </c>
      <c r="H78" s="37" t="str">
        <f aca="false">IF(G78="","",'Batch Engine'!E78/'Batch Engine'!B78)</f>
        <v/>
      </c>
      <c r="I78" s="33" t="str">
        <f aca="false">IF(ISNUMBER(D78),COUNTIF('Batch Engine'!G78:BA78,"&gt;0"),"")</f>
        <v/>
      </c>
      <c r="J78" s="39" t="str">
        <f aca="false">IF(ISNUMBER(D78),D78/Genome_cM,"")</f>
        <v/>
      </c>
      <c r="K78" s="38" t="str">
        <f aca="false">IF(ISNUMBER(D78),IFERROR(INDEX('Lookup Table'!$B$2:$B$100,MATCH(D78,'Lookup Table'!$A$2:$A$100,1)),""),"")</f>
        <v/>
      </c>
    </row>
    <row r="79" customFormat="false" ht="15" hidden="false" customHeight="false" outlineLevel="0" collapsed="false">
      <c r="B79" s="33" t="n">
        <v>69</v>
      </c>
      <c r="C79" s="34"/>
      <c r="D79" s="35"/>
      <c r="E79" s="36" t="str">
        <f aca="false">IF('Batch Engine'!B79=0,IF(ISNUMBER(D79),"Outside project range",""),INDEX('Batch Engine'!$G$4:$BA$4,'Batch Engine'!D79))</f>
        <v/>
      </c>
      <c r="F79" s="37" t="str">
        <f aca="false">IF('Batch Engine'!B79=0,"",'Batch Engine'!C79/'Batch Engine'!B79)</f>
        <v/>
      </c>
      <c r="G79" s="38" t="str">
        <f aca="false">IF('Batch Engine'!E79=0,"",INDEX('Batch Engine'!$G$4:$BA$4,'Batch Engine'!F79))</f>
        <v/>
      </c>
      <c r="H79" s="37" t="str">
        <f aca="false">IF(G79="","",'Batch Engine'!E79/'Batch Engine'!B79)</f>
        <v/>
      </c>
      <c r="I79" s="33" t="str">
        <f aca="false">IF(ISNUMBER(D79),COUNTIF('Batch Engine'!G79:BA79,"&gt;0"),"")</f>
        <v/>
      </c>
      <c r="J79" s="39" t="str">
        <f aca="false">IF(ISNUMBER(D79),D79/Genome_cM,"")</f>
        <v/>
      </c>
      <c r="K79" s="38" t="str">
        <f aca="false">IF(ISNUMBER(D79),IFERROR(INDEX('Lookup Table'!$B$2:$B$100,MATCH(D79,'Lookup Table'!$A$2:$A$100,1)),""),"")</f>
        <v/>
      </c>
    </row>
    <row r="80" customFormat="false" ht="15" hidden="false" customHeight="false" outlineLevel="0" collapsed="false">
      <c r="B80" s="33" t="n">
        <v>70</v>
      </c>
      <c r="C80" s="34"/>
      <c r="D80" s="35"/>
      <c r="E80" s="36" t="str">
        <f aca="false">IF('Batch Engine'!B80=0,IF(ISNUMBER(D80),"Outside project range",""),INDEX('Batch Engine'!$G$4:$BA$4,'Batch Engine'!D80))</f>
        <v/>
      </c>
      <c r="F80" s="37" t="str">
        <f aca="false">IF('Batch Engine'!B80=0,"",'Batch Engine'!C80/'Batch Engine'!B80)</f>
        <v/>
      </c>
      <c r="G80" s="38" t="str">
        <f aca="false">IF('Batch Engine'!E80=0,"",INDEX('Batch Engine'!$G$4:$BA$4,'Batch Engine'!F80))</f>
        <v/>
      </c>
      <c r="H80" s="37" t="str">
        <f aca="false">IF(G80="","",'Batch Engine'!E80/'Batch Engine'!B80)</f>
        <v/>
      </c>
      <c r="I80" s="33" t="str">
        <f aca="false">IF(ISNUMBER(D80),COUNTIF('Batch Engine'!G80:BA80,"&gt;0"),"")</f>
        <v/>
      </c>
      <c r="J80" s="39" t="str">
        <f aca="false">IF(ISNUMBER(D80),D80/Genome_cM,"")</f>
        <v/>
      </c>
      <c r="K80" s="38" t="str">
        <f aca="false">IF(ISNUMBER(D80),IFERROR(INDEX('Lookup Table'!$B$2:$B$100,MATCH(D80,'Lookup Table'!$A$2:$A$100,1)),""),"")</f>
        <v/>
      </c>
    </row>
    <row r="81" customFormat="false" ht="15" hidden="false" customHeight="false" outlineLevel="0" collapsed="false">
      <c r="B81" s="33" t="n">
        <v>71</v>
      </c>
      <c r="C81" s="34"/>
      <c r="D81" s="35"/>
      <c r="E81" s="36" t="str">
        <f aca="false">IF('Batch Engine'!B81=0,IF(ISNUMBER(D81),"Outside project range",""),INDEX('Batch Engine'!$G$4:$BA$4,'Batch Engine'!D81))</f>
        <v/>
      </c>
      <c r="F81" s="37" t="str">
        <f aca="false">IF('Batch Engine'!B81=0,"",'Batch Engine'!C81/'Batch Engine'!B81)</f>
        <v/>
      </c>
      <c r="G81" s="38" t="str">
        <f aca="false">IF('Batch Engine'!E81=0,"",INDEX('Batch Engine'!$G$4:$BA$4,'Batch Engine'!F81))</f>
        <v/>
      </c>
      <c r="H81" s="37" t="str">
        <f aca="false">IF(G81="","",'Batch Engine'!E81/'Batch Engine'!B81)</f>
        <v/>
      </c>
      <c r="I81" s="33" t="str">
        <f aca="false">IF(ISNUMBER(D81),COUNTIF('Batch Engine'!G81:BA81,"&gt;0"),"")</f>
        <v/>
      </c>
      <c r="J81" s="39" t="str">
        <f aca="false">IF(ISNUMBER(D81),D81/Genome_cM,"")</f>
        <v/>
      </c>
      <c r="K81" s="38" t="str">
        <f aca="false">IF(ISNUMBER(D81),IFERROR(INDEX('Lookup Table'!$B$2:$B$100,MATCH(D81,'Lookup Table'!$A$2:$A$100,1)),""),"")</f>
        <v/>
      </c>
    </row>
    <row r="82" customFormat="false" ht="15" hidden="false" customHeight="false" outlineLevel="0" collapsed="false">
      <c r="B82" s="33" t="n">
        <v>72</v>
      </c>
      <c r="C82" s="34"/>
      <c r="D82" s="35"/>
      <c r="E82" s="36" t="str">
        <f aca="false">IF('Batch Engine'!B82=0,IF(ISNUMBER(D82),"Outside project range",""),INDEX('Batch Engine'!$G$4:$BA$4,'Batch Engine'!D82))</f>
        <v/>
      </c>
      <c r="F82" s="37" t="str">
        <f aca="false">IF('Batch Engine'!B82=0,"",'Batch Engine'!C82/'Batch Engine'!B82)</f>
        <v/>
      </c>
      <c r="G82" s="38" t="str">
        <f aca="false">IF('Batch Engine'!E82=0,"",INDEX('Batch Engine'!$G$4:$BA$4,'Batch Engine'!F82))</f>
        <v/>
      </c>
      <c r="H82" s="37" t="str">
        <f aca="false">IF(G82="","",'Batch Engine'!E82/'Batch Engine'!B82)</f>
        <v/>
      </c>
      <c r="I82" s="33" t="str">
        <f aca="false">IF(ISNUMBER(D82),COUNTIF('Batch Engine'!G82:BA82,"&gt;0"),"")</f>
        <v/>
      </c>
      <c r="J82" s="39" t="str">
        <f aca="false">IF(ISNUMBER(D82),D82/Genome_cM,"")</f>
        <v/>
      </c>
      <c r="K82" s="38" t="str">
        <f aca="false">IF(ISNUMBER(D82),IFERROR(INDEX('Lookup Table'!$B$2:$B$100,MATCH(D82,'Lookup Table'!$A$2:$A$100,1)),""),"")</f>
        <v/>
      </c>
    </row>
    <row r="83" customFormat="false" ht="15" hidden="false" customHeight="false" outlineLevel="0" collapsed="false">
      <c r="B83" s="33" t="n">
        <v>73</v>
      </c>
      <c r="C83" s="34"/>
      <c r="D83" s="35"/>
      <c r="E83" s="36" t="str">
        <f aca="false">IF('Batch Engine'!B83=0,IF(ISNUMBER(D83),"Outside project range",""),INDEX('Batch Engine'!$G$4:$BA$4,'Batch Engine'!D83))</f>
        <v/>
      </c>
      <c r="F83" s="37" t="str">
        <f aca="false">IF('Batch Engine'!B83=0,"",'Batch Engine'!C83/'Batch Engine'!B83)</f>
        <v/>
      </c>
      <c r="G83" s="38" t="str">
        <f aca="false">IF('Batch Engine'!E83=0,"",INDEX('Batch Engine'!$G$4:$BA$4,'Batch Engine'!F83))</f>
        <v/>
      </c>
      <c r="H83" s="37" t="str">
        <f aca="false">IF(G83="","",'Batch Engine'!E83/'Batch Engine'!B83)</f>
        <v/>
      </c>
      <c r="I83" s="33" t="str">
        <f aca="false">IF(ISNUMBER(D83),COUNTIF('Batch Engine'!G83:BA83,"&gt;0"),"")</f>
        <v/>
      </c>
      <c r="J83" s="39" t="str">
        <f aca="false">IF(ISNUMBER(D83),D83/Genome_cM,"")</f>
        <v/>
      </c>
      <c r="K83" s="38" t="str">
        <f aca="false">IF(ISNUMBER(D83),IFERROR(INDEX('Lookup Table'!$B$2:$B$100,MATCH(D83,'Lookup Table'!$A$2:$A$100,1)),""),"")</f>
        <v/>
      </c>
    </row>
    <row r="84" customFormat="false" ht="15" hidden="false" customHeight="false" outlineLevel="0" collapsed="false">
      <c r="B84" s="33" t="n">
        <v>74</v>
      </c>
      <c r="C84" s="34"/>
      <c r="D84" s="35"/>
      <c r="E84" s="36" t="str">
        <f aca="false">IF('Batch Engine'!B84=0,IF(ISNUMBER(D84),"Outside project range",""),INDEX('Batch Engine'!$G$4:$BA$4,'Batch Engine'!D84))</f>
        <v/>
      </c>
      <c r="F84" s="37" t="str">
        <f aca="false">IF('Batch Engine'!B84=0,"",'Batch Engine'!C84/'Batch Engine'!B84)</f>
        <v/>
      </c>
      <c r="G84" s="38" t="str">
        <f aca="false">IF('Batch Engine'!E84=0,"",INDEX('Batch Engine'!$G$4:$BA$4,'Batch Engine'!F84))</f>
        <v/>
      </c>
      <c r="H84" s="37" t="str">
        <f aca="false">IF(G84="","",'Batch Engine'!E84/'Batch Engine'!B84)</f>
        <v/>
      </c>
      <c r="I84" s="33" t="str">
        <f aca="false">IF(ISNUMBER(D84),COUNTIF('Batch Engine'!G84:BA84,"&gt;0"),"")</f>
        <v/>
      </c>
      <c r="J84" s="39" t="str">
        <f aca="false">IF(ISNUMBER(D84),D84/Genome_cM,"")</f>
        <v/>
      </c>
      <c r="K84" s="38" t="str">
        <f aca="false">IF(ISNUMBER(D84),IFERROR(INDEX('Lookup Table'!$B$2:$B$100,MATCH(D84,'Lookup Table'!$A$2:$A$100,1)),""),"")</f>
        <v/>
      </c>
    </row>
    <row r="85" customFormat="false" ht="15" hidden="false" customHeight="false" outlineLevel="0" collapsed="false">
      <c r="B85" s="33" t="n">
        <v>75</v>
      </c>
      <c r="C85" s="34"/>
      <c r="D85" s="35"/>
      <c r="E85" s="36" t="str">
        <f aca="false">IF('Batch Engine'!B85=0,IF(ISNUMBER(D85),"Outside project range",""),INDEX('Batch Engine'!$G$4:$BA$4,'Batch Engine'!D85))</f>
        <v/>
      </c>
      <c r="F85" s="37" t="str">
        <f aca="false">IF('Batch Engine'!B85=0,"",'Batch Engine'!C85/'Batch Engine'!B85)</f>
        <v/>
      </c>
      <c r="G85" s="38" t="str">
        <f aca="false">IF('Batch Engine'!E85=0,"",INDEX('Batch Engine'!$G$4:$BA$4,'Batch Engine'!F85))</f>
        <v/>
      </c>
      <c r="H85" s="37" t="str">
        <f aca="false">IF(G85="","",'Batch Engine'!E85/'Batch Engine'!B85)</f>
        <v/>
      </c>
      <c r="I85" s="33" t="str">
        <f aca="false">IF(ISNUMBER(D85),COUNTIF('Batch Engine'!G85:BA85,"&gt;0"),"")</f>
        <v/>
      </c>
      <c r="J85" s="39" t="str">
        <f aca="false">IF(ISNUMBER(D85),D85/Genome_cM,"")</f>
        <v/>
      </c>
      <c r="K85" s="38" t="str">
        <f aca="false">IF(ISNUMBER(D85),IFERROR(INDEX('Lookup Table'!$B$2:$B$100,MATCH(D85,'Lookup Table'!$A$2:$A$100,1)),""),"")</f>
        <v/>
      </c>
    </row>
    <row r="86" customFormat="false" ht="15" hidden="false" customHeight="false" outlineLevel="0" collapsed="false">
      <c r="B86" s="33" t="n">
        <v>76</v>
      </c>
      <c r="C86" s="34"/>
      <c r="D86" s="35"/>
      <c r="E86" s="36" t="str">
        <f aca="false">IF('Batch Engine'!B86=0,IF(ISNUMBER(D86),"Outside project range",""),INDEX('Batch Engine'!$G$4:$BA$4,'Batch Engine'!D86))</f>
        <v/>
      </c>
      <c r="F86" s="37" t="str">
        <f aca="false">IF('Batch Engine'!B86=0,"",'Batch Engine'!C86/'Batch Engine'!B86)</f>
        <v/>
      </c>
      <c r="G86" s="38" t="str">
        <f aca="false">IF('Batch Engine'!E86=0,"",INDEX('Batch Engine'!$G$4:$BA$4,'Batch Engine'!F86))</f>
        <v/>
      </c>
      <c r="H86" s="37" t="str">
        <f aca="false">IF(G86="","",'Batch Engine'!E86/'Batch Engine'!B86)</f>
        <v/>
      </c>
      <c r="I86" s="33" t="str">
        <f aca="false">IF(ISNUMBER(D86),COUNTIF('Batch Engine'!G86:BA86,"&gt;0"),"")</f>
        <v/>
      </c>
      <c r="J86" s="39" t="str">
        <f aca="false">IF(ISNUMBER(D86),D86/Genome_cM,"")</f>
        <v/>
      </c>
      <c r="K86" s="38" t="str">
        <f aca="false">IF(ISNUMBER(D86),IFERROR(INDEX('Lookup Table'!$B$2:$B$100,MATCH(D86,'Lookup Table'!$A$2:$A$100,1)),""),"")</f>
        <v/>
      </c>
    </row>
    <row r="87" customFormat="false" ht="15" hidden="false" customHeight="false" outlineLevel="0" collapsed="false">
      <c r="B87" s="33" t="n">
        <v>77</v>
      </c>
      <c r="C87" s="34"/>
      <c r="D87" s="35"/>
      <c r="E87" s="36" t="str">
        <f aca="false">IF('Batch Engine'!B87=0,IF(ISNUMBER(D87),"Outside project range",""),INDEX('Batch Engine'!$G$4:$BA$4,'Batch Engine'!D87))</f>
        <v/>
      </c>
      <c r="F87" s="37" t="str">
        <f aca="false">IF('Batch Engine'!B87=0,"",'Batch Engine'!C87/'Batch Engine'!B87)</f>
        <v/>
      </c>
      <c r="G87" s="38" t="str">
        <f aca="false">IF('Batch Engine'!E87=0,"",INDEX('Batch Engine'!$G$4:$BA$4,'Batch Engine'!F87))</f>
        <v/>
      </c>
      <c r="H87" s="37" t="str">
        <f aca="false">IF(G87="","",'Batch Engine'!E87/'Batch Engine'!B87)</f>
        <v/>
      </c>
      <c r="I87" s="33" t="str">
        <f aca="false">IF(ISNUMBER(D87),COUNTIF('Batch Engine'!G87:BA87,"&gt;0"),"")</f>
        <v/>
      </c>
      <c r="J87" s="39" t="str">
        <f aca="false">IF(ISNUMBER(D87),D87/Genome_cM,"")</f>
        <v/>
      </c>
      <c r="K87" s="38" t="str">
        <f aca="false">IF(ISNUMBER(D87),IFERROR(INDEX('Lookup Table'!$B$2:$B$100,MATCH(D87,'Lookup Table'!$A$2:$A$100,1)),""),"")</f>
        <v/>
      </c>
    </row>
    <row r="88" customFormat="false" ht="15" hidden="false" customHeight="false" outlineLevel="0" collapsed="false">
      <c r="B88" s="33" t="n">
        <v>78</v>
      </c>
      <c r="C88" s="34"/>
      <c r="D88" s="35"/>
      <c r="E88" s="36" t="str">
        <f aca="false">IF('Batch Engine'!B88=0,IF(ISNUMBER(D88),"Outside project range",""),INDEX('Batch Engine'!$G$4:$BA$4,'Batch Engine'!D88))</f>
        <v/>
      </c>
      <c r="F88" s="37" t="str">
        <f aca="false">IF('Batch Engine'!B88=0,"",'Batch Engine'!C88/'Batch Engine'!B88)</f>
        <v/>
      </c>
      <c r="G88" s="38" t="str">
        <f aca="false">IF('Batch Engine'!E88=0,"",INDEX('Batch Engine'!$G$4:$BA$4,'Batch Engine'!F88))</f>
        <v/>
      </c>
      <c r="H88" s="37" t="str">
        <f aca="false">IF(G88="","",'Batch Engine'!E88/'Batch Engine'!B88)</f>
        <v/>
      </c>
      <c r="I88" s="33" t="str">
        <f aca="false">IF(ISNUMBER(D88),COUNTIF('Batch Engine'!G88:BA88,"&gt;0"),"")</f>
        <v/>
      </c>
      <c r="J88" s="39" t="str">
        <f aca="false">IF(ISNUMBER(D88),D88/Genome_cM,"")</f>
        <v/>
      </c>
      <c r="K88" s="38" t="str">
        <f aca="false">IF(ISNUMBER(D88),IFERROR(INDEX('Lookup Table'!$B$2:$B$100,MATCH(D88,'Lookup Table'!$A$2:$A$100,1)),""),"")</f>
        <v/>
      </c>
    </row>
    <row r="89" customFormat="false" ht="15" hidden="false" customHeight="false" outlineLevel="0" collapsed="false">
      <c r="B89" s="33" t="n">
        <v>79</v>
      </c>
      <c r="C89" s="34"/>
      <c r="D89" s="35"/>
      <c r="E89" s="36" t="str">
        <f aca="false">IF('Batch Engine'!B89=0,IF(ISNUMBER(D89),"Outside project range",""),INDEX('Batch Engine'!$G$4:$BA$4,'Batch Engine'!D89))</f>
        <v/>
      </c>
      <c r="F89" s="37" t="str">
        <f aca="false">IF('Batch Engine'!B89=0,"",'Batch Engine'!C89/'Batch Engine'!B89)</f>
        <v/>
      </c>
      <c r="G89" s="38" t="str">
        <f aca="false">IF('Batch Engine'!E89=0,"",INDEX('Batch Engine'!$G$4:$BA$4,'Batch Engine'!F89))</f>
        <v/>
      </c>
      <c r="H89" s="37" t="str">
        <f aca="false">IF(G89="","",'Batch Engine'!E89/'Batch Engine'!B89)</f>
        <v/>
      </c>
      <c r="I89" s="33" t="str">
        <f aca="false">IF(ISNUMBER(D89),COUNTIF('Batch Engine'!G89:BA89,"&gt;0"),"")</f>
        <v/>
      </c>
      <c r="J89" s="39" t="str">
        <f aca="false">IF(ISNUMBER(D89),D89/Genome_cM,"")</f>
        <v/>
      </c>
      <c r="K89" s="38" t="str">
        <f aca="false">IF(ISNUMBER(D89),IFERROR(INDEX('Lookup Table'!$B$2:$B$100,MATCH(D89,'Lookup Table'!$A$2:$A$100,1)),""),"")</f>
        <v/>
      </c>
    </row>
    <row r="90" customFormat="false" ht="15" hidden="false" customHeight="false" outlineLevel="0" collapsed="false">
      <c r="B90" s="33" t="n">
        <v>80</v>
      </c>
      <c r="C90" s="34"/>
      <c r="D90" s="35"/>
      <c r="E90" s="36" t="str">
        <f aca="false">IF('Batch Engine'!B90=0,IF(ISNUMBER(D90),"Outside project range",""),INDEX('Batch Engine'!$G$4:$BA$4,'Batch Engine'!D90))</f>
        <v/>
      </c>
      <c r="F90" s="37" t="str">
        <f aca="false">IF('Batch Engine'!B90=0,"",'Batch Engine'!C90/'Batch Engine'!B90)</f>
        <v/>
      </c>
      <c r="G90" s="38" t="str">
        <f aca="false">IF('Batch Engine'!E90=0,"",INDEX('Batch Engine'!$G$4:$BA$4,'Batch Engine'!F90))</f>
        <v/>
      </c>
      <c r="H90" s="37" t="str">
        <f aca="false">IF(G90="","",'Batch Engine'!E90/'Batch Engine'!B90)</f>
        <v/>
      </c>
      <c r="I90" s="33" t="str">
        <f aca="false">IF(ISNUMBER(D90),COUNTIF('Batch Engine'!G90:BA90,"&gt;0"),"")</f>
        <v/>
      </c>
      <c r="J90" s="39" t="str">
        <f aca="false">IF(ISNUMBER(D90),D90/Genome_cM,"")</f>
        <v/>
      </c>
      <c r="K90" s="38" t="str">
        <f aca="false">IF(ISNUMBER(D90),IFERROR(INDEX('Lookup Table'!$B$2:$B$100,MATCH(D90,'Lookup Table'!$A$2:$A$100,1)),""),"")</f>
        <v/>
      </c>
    </row>
    <row r="91" customFormat="false" ht="15" hidden="false" customHeight="false" outlineLevel="0" collapsed="false">
      <c r="B91" s="33" t="n">
        <v>81</v>
      </c>
      <c r="C91" s="34"/>
      <c r="D91" s="35"/>
      <c r="E91" s="36" t="str">
        <f aca="false">IF('Batch Engine'!B91=0,IF(ISNUMBER(D91),"Outside project range",""),INDEX('Batch Engine'!$G$4:$BA$4,'Batch Engine'!D91))</f>
        <v/>
      </c>
      <c r="F91" s="37" t="str">
        <f aca="false">IF('Batch Engine'!B91=0,"",'Batch Engine'!C91/'Batch Engine'!B91)</f>
        <v/>
      </c>
      <c r="G91" s="38" t="str">
        <f aca="false">IF('Batch Engine'!E91=0,"",INDEX('Batch Engine'!$G$4:$BA$4,'Batch Engine'!F91))</f>
        <v/>
      </c>
      <c r="H91" s="37" t="str">
        <f aca="false">IF(G91="","",'Batch Engine'!E91/'Batch Engine'!B91)</f>
        <v/>
      </c>
      <c r="I91" s="33" t="str">
        <f aca="false">IF(ISNUMBER(D91),COUNTIF('Batch Engine'!G91:BA91,"&gt;0"),"")</f>
        <v/>
      </c>
      <c r="J91" s="39" t="str">
        <f aca="false">IF(ISNUMBER(D91),D91/Genome_cM,"")</f>
        <v/>
      </c>
      <c r="K91" s="38" t="str">
        <f aca="false">IF(ISNUMBER(D91),IFERROR(INDEX('Lookup Table'!$B$2:$B$100,MATCH(D91,'Lookup Table'!$A$2:$A$100,1)),""),"")</f>
        <v/>
      </c>
    </row>
    <row r="92" customFormat="false" ht="15" hidden="false" customHeight="false" outlineLevel="0" collapsed="false">
      <c r="B92" s="33" t="n">
        <v>82</v>
      </c>
      <c r="C92" s="34"/>
      <c r="D92" s="35"/>
      <c r="E92" s="36" t="str">
        <f aca="false">IF('Batch Engine'!B92=0,IF(ISNUMBER(D92),"Outside project range",""),INDEX('Batch Engine'!$G$4:$BA$4,'Batch Engine'!D92))</f>
        <v/>
      </c>
      <c r="F92" s="37" t="str">
        <f aca="false">IF('Batch Engine'!B92=0,"",'Batch Engine'!C92/'Batch Engine'!B92)</f>
        <v/>
      </c>
      <c r="G92" s="38" t="str">
        <f aca="false">IF('Batch Engine'!E92=0,"",INDEX('Batch Engine'!$G$4:$BA$4,'Batch Engine'!F92))</f>
        <v/>
      </c>
      <c r="H92" s="37" t="str">
        <f aca="false">IF(G92="","",'Batch Engine'!E92/'Batch Engine'!B92)</f>
        <v/>
      </c>
      <c r="I92" s="33" t="str">
        <f aca="false">IF(ISNUMBER(D92),COUNTIF('Batch Engine'!G92:BA92,"&gt;0"),"")</f>
        <v/>
      </c>
      <c r="J92" s="39" t="str">
        <f aca="false">IF(ISNUMBER(D92),D92/Genome_cM,"")</f>
        <v/>
      </c>
      <c r="K92" s="38" t="str">
        <f aca="false">IF(ISNUMBER(D92),IFERROR(INDEX('Lookup Table'!$B$2:$B$100,MATCH(D92,'Lookup Table'!$A$2:$A$100,1)),""),"")</f>
        <v/>
      </c>
    </row>
    <row r="93" customFormat="false" ht="15" hidden="false" customHeight="false" outlineLevel="0" collapsed="false">
      <c r="B93" s="33" t="n">
        <v>83</v>
      </c>
      <c r="C93" s="34"/>
      <c r="D93" s="35"/>
      <c r="E93" s="36" t="str">
        <f aca="false">IF('Batch Engine'!B93=0,IF(ISNUMBER(D93),"Outside project range",""),INDEX('Batch Engine'!$G$4:$BA$4,'Batch Engine'!D93))</f>
        <v/>
      </c>
      <c r="F93" s="37" t="str">
        <f aca="false">IF('Batch Engine'!B93=0,"",'Batch Engine'!C93/'Batch Engine'!B93)</f>
        <v/>
      </c>
      <c r="G93" s="38" t="str">
        <f aca="false">IF('Batch Engine'!E93=0,"",INDEX('Batch Engine'!$G$4:$BA$4,'Batch Engine'!F93))</f>
        <v/>
      </c>
      <c r="H93" s="37" t="str">
        <f aca="false">IF(G93="","",'Batch Engine'!E93/'Batch Engine'!B93)</f>
        <v/>
      </c>
      <c r="I93" s="33" t="str">
        <f aca="false">IF(ISNUMBER(D93),COUNTIF('Batch Engine'!G93:BA93,"&gt;0"),"")</f>
        <v/>
      </c>
      <c r="J93" s="39" t="str">
        <f aca="false">IF(ISNUMBER(D93),D93/Genome_cM,"")</f>
        <v/>
      </c>
      <c r="K93" s="38" t="str">
        <f aca="false">IF(ISNUMBER(D93),IFERROR(INDEX('Lookup Table'!$B$2:$B$100,MATCH(D93,'Lookup Table'!$A$2:$A$100,1)),""),"")</f>
        <v/>
      </c>
    </row>
    <row r="94" customFormat="false" ht="15" hidden="false" customHeight="false" outlineLevel="0" collapsed="false">
      <c r="B94" s="33" t="n">
        <v>84</v>
      </c>
      <c r="C94" s="34"/>
      <c r="D94" s="35"/>
      <c r="E94" s="36" t="str">
        <f aca="false">IF('Batch Engine'!B94=0,IF(ISNUMBER(D94),"Outside project range",""),INDEX('Batch Engine'!$G$4:$BA$4,'Batch Engine'!D94))</f>
        <v/>
      </c>
      <c r="F94" s="37" t="str">
        <f aca="false">IF('Batch Engine'!B94=0,"",'Batch Engine'!C94/'Batch Engine'!B94)</f>
        <v/>
      </c>
      <c r="G94" s="38" t="str">
        <f aca="false">IF('Batch Engine'!E94=0,"",INDEX('Batch Engine'!$G$4:$BA$4,'Batch Engine'!F94))</f>
        <v/>
      </c>
      <c r="H94" s="37" t="str">
        <f aca="false">IF(G94="","",'Batch Engine'!E94/'Batch Engine'!B94)</f>
        <v/>
      </c>
      <c r="I94" s="33" t="str">
        <f aca="false">IF(ISNUMBER(D94),COUNTIF('Batch Engine'!G94:BA94,"&gt;0"),"")</f>
        <v/>
      </c>
      <c r="J94" s="39" t="str">
        <f aca="false">IF(ISNUMBER(D94),D94/Genome_cM,"")</f>
        <v/>
      </c>
      <c r="K94" s="38" t="str">
        <f aca="false">IF(ISNUMBER(D94),IFERROR(INDEX('Lookup Table'!$B$2:$B$100,MATCH(D94,'Lookup Table'!$A$2:$A$100,1)),""),"")</f>
        <v/>
      </c>
    </row>
    <row r="95" customFormat="false" ht="15" hidden="false" customHeight="false" outlineLevel="0" collapsed="false">
      <c r="B95" s="33" t="n">
        <v>85</v>
      </c>
      <c r="C95" s="34"/>
      <c r="D95" s="35"/>
      <c r="E95" s="36" t="str">
        <f aca="false">IF('Batch Engine'!B95=0,IF(ISNUMBER(D95),"Outside project range",""),INDEX('Batch Engine'!$G$4:$BA$4,'Batch Engine'!D95))</f>
        <v/>
      </c>
      <c r="F95" s="37" t="str">
        <f aca="false">IF('Batch Engine'!B95=0,"",'Batch Engine'!C95/'Batch Engine'!B95)</f>
        <v/>
      </c>
      <c r="G95" s="38" t="str">
        <f aca="false">IF('Batch Engine'!E95=0,"",INDEX('Batch Engine'!$G$4:$BA$4,'Batch Engine'!F95))</f>
        <v/>
      </c>
      <c r="H95" s="37" t="str">
        <f aca="false">IF(G95="","",'Batch Engine'!E95/'Batch Engine'!B95)</f>
        <v/>
      </c>
      <c r="I95" s="33" t="str">
        <f aca="false">IF(ISNUMBER(D95),COUNTIF('Batch Engine'!G95:BA95,"&gt;0"),"")</f>
        <v/>
      </c>
      <c r="J95" s="39" t="str">
        <f aca="false">IF(ISNUMBER(D95),D95/Genome_cM,"")</f>
        <v/>
      </c>
      <c r="K95" s="38" t="str">
        <f aca="false">IF(ISNUMBER(D95),IFERROR(INDEX('Lookup Table'!$B$2:$B$100,MATCH(D95,'Lookup Table'!$A$2:$A$100,1)),""),"")</f>
        <v/>
      </c>
    </row>
    <row r="96" customFormat="false" ht="15" hidden="false" customHeight="false" outlineLevel="0" collapsed="false">
      <c r="B96" s="33" t="n">
        <v>86</v>
      </c>
      <c r="C96" s="34"/>
      <c r="D96" s="35"/>
      <c r="E96" s="36" t="str">
        <f aca="false">IF('Batch Engine'!B96=0,IF(ISNUMBER(D96),"Outside project range",""),INDEX('Batch Engine'!$G$4:$BA$4,'Batch Engine'!D96))</f>
        <v/>
      </c>
      <c r="F96" s="37" t="str">
        <f aca="false">IF('Batch Engine'!B96=0,"",'Batch Engine'!C96/'Batch Engine'!B96)</f>
        <v/>
      </c>
      <c r="G96" s="38" t="str">
        <f aca="false">IF('Batch Engine'!E96=0,"",INDEX('Batch Engine'!$G$4:$BA$4,'Batch Engine'!F96))</f>
        <v/>
      </c>
      <c r="H96" s="37" t="str">
        <f aca="false">IF(G96="","",'Batch Engine'!E96/'Batch Engine'!B96)</f>
        <v/>
      </c>
      <c r="I96" s="33" t="str">
        <f aca="false">IF(ISNUMBER(D96),COUNTIF('Batch Engine'!G96:BA96,"&gt;0"),"")</f>
        <v/>
      </c>
      <c r="J96" s="39" t="str">
        <f aca="false">IF(ISNUMBER(D96),D96/Genome_cM,"")</f>
        <v/>
      </c>
      <c r="K96" s="38" t="str">
        <f aca="false">IF(ISNUMBER(D96),IFERROR(INDEX('Lookup Table'!$B$2:$B$100,MATCH(D96,'Lookup Table'!$A$2:$A$100,1)),""),"")</f>
        <v/>
      </c>
    </row>
    <row r="97" customFormat="false" ht="15" hidden="false" customHeight="false" outlineLevel="0" collapsed="false">
      <c r="B97" s="33" t="n">
        <v>87</v>
      </c>
      <c r="C97" s="34"/>
      <c r="D97" s="35"/>
      <c r="E97" s="36" t="str">
        <f aca="false">IF('Batch Engine'!B97=0,IF(ISNUMBER(D97),"Outside project range",""),INDEX('Batch Engine'!$G$4:$BA$4,'Batch Engine'!D97))</f>
        <v/>
      </c>
      <c r="F97" s="37" t="str">
        <f aca="false">IF('Batch Engine'!B97=0,"",'Batch Engine'!C97/'Batch Engine'!B97)</f>
        <v/>
      </c>
      <c r="G97" s="38" t="str">
        <f aca="false">IF('Batch Engine'!E97=0,"",INDEX('Batch Engine'!$G$4:$BA$4,'Batch Engine'!F97))</f>
        <v/>
      </c>
      <c r="H97" s="37" t="str">
        <f aca="false">IF(G97="","",'Batch Engine'!E97/'Batch Engine'!B97)</f>
        <v/>
      </c>
      <c r="I97" s="33" t="str">
        <f aca="false">IF(ISNUMBER(D97),COUNTIF('Batch Engine'!G97:BA97,"&gt;0"),"")</f>
        <v/>
      </c>
      <c r="J97" s="39" t="str">
        <f aca="false">IF(ISNUMBER(D97),D97/Genome_cM,"")</f>
        <v/>
      </c>
      <c r="K97" s="38" t="str">
        <f aca="false">IF(ISNUMBER(D97),IFERROR(INDEX('Lookup Table'!$B$2:$B$100,MATCH(D97,'Lookup Table'!$A$2:$A$100,1)),""),"")</f>
        <v/>
      </c>
    </row>
    <row r="98" customFormat="false" ht="15" hidden="false" customHeight="false" outlineLevel="0" collapsed="false">
      <c r="B98" s="33" t="n">
        <v>88</v>
      </c>
      <c r="C98" s="34"/>
      <c r="D98" s="35"/>
      <c r="E98" s="36" t="str">
        <f aca="false">IF('Batch Engine'!B98=0,IF(ISNUMBER(D98),"Outside project range",""),INDEX('Batch Engine'!$G$4:$BA$4,'Batch Engine'!D98))</f>
        <v/>
      </c>
      <c r="F98" s="37" t="str">
        <f aca="false">IF('Batch Engine'!B98=0,"",'Batch Engine'!C98/'Batch Engine'!B98)</f>
        <v/>
      </c>
      <c r="G98" s="38" t="str">
        <f aca="false">IF('Batch Engine'!E98=0,"",INDEX('Batch Engine'!$G$4:$BA$4,'Batch Engine'!F98))</f>
        <v/>
      </c>
      <c r="H98" s="37" t="str">
        <f aca="false">IF(G98="","",'Batch Engine'!E98/'Batch Engine'!B98)</f>
        <v/>
      </c>
      <c r="I98" s="33" t="str">
        <f aca="false">IF(ISNUMBER(D98),COUNTIF('Batch Engine'!G98:BA98,"&gt;0"),"")</f>
        <v/>
      </c>
      <c r="J98" s="39" t="str">
        <f aca="false">IF(ISNUMBER(D98),D98/Genome_cM,"")</f>
        <v/>
      </c>
      <c r="K98" s="38" t="str">
        <f aca="false">IF(ISNUMBER(D98),IFERROR(INDEX('Lookup Table'!$B$2:$B$100,MATCH(D98,'Lookup Table'!$A$2:$A$100,1)),""),"")</f>
        <v/>
      </c>
    </row>
    <row r="99" customFormat="false" ht="15" hidden="false" customHeight="false" outlineLevel="0" collapsed="false">
      <c r="B99" s="33" t="n">
        <v>89</v>
      </c>
      <c r="C99" s="34"/>
      <c r="D99" s="35"/>
      <c r="E99" s="36" t="str">
        <f aca="false">IF('Batch Engine'!B99=0,IF(ISNUMBER(D99),"Outside project range",""),INDEX('Batch Engine'!$G$4:$BA$4,'Batch Engine'!D99))</f>
        <v/>
      </c>
      <c r="F99" s="37" t="str">
        <f aca="false">IF('Batch Engine'!B99=0,"",'Batch Engine'!C99/'Batch Engine'!B99)</f>
        <v/>
      </c>
      <c r="G99" s="38" t="str">
        <f aca="false">IF('Batch Engine'!E99=0,"",INDEX('Batch Engine'!$G$4:$BA$4,'Batch Engine'!F99))</f>
        <v/>
      </c>
      <c r="H99" s="37" t="str">
        <f aca="false">IF(G99="","",'Batch Engine'!E99/'Batch Engine'!B99)</f>
        <v/>
      </c>
      <c r="I99" s="33" t="str">
        <f aca="false">IF(ISNUMBER(D99),COUNTIF('Batch Engine'!G99:BA99,"&gt;0"),"")</f>
        <v/>
      </c>
      <c r="J99" s="39" t="str">
        <f aca="false">IF(ISNUMBER(D99),D99/Genome_cM,"")</f>
        <v/>
      </c>
      <c r="K99" s="38" t="str">
        <f aca="false">IF(ISNUMBER(D99),IFERROR(INDEX('Lookup Table'!$B$2:$B$100,MATCH(D99,'Lookup Table'!$A$2:$A$100,1)),""),"")</f>
        <v/>
      </c>
    </row>
    <row r="100" customFormat="false" ht="15" hidden="false" customHeight="false" outlineLevel="0" collapsed="false">
      <c r="B100" s="33" t="n">
        <v>90</v>
      </c>
      <c r="C100" s="34"/>
      <c r="D100" s="35"/>
      <c r="E100" s="36" t="str">
        <f aca="false">IF('Batch Engine'!B100=0,IF(ISNUMBER(D100),"Outside project range",""),INDEX('Batch Engine'!$G$4:$BA$4,'Batch Engine'!D100))</f>
        <v/>
      </c>
      <c r="F100" s="37" t="str">
        <f aca="false">IF('Batch Engine'!B100=0,"",'Batch Engine'!C100/'Batch Engine'!B100)</f>
        <v/>
      </c>
      <c r="G100" s="38" t="str">
        <f aca="false">IF('Batch Engine'!E100=0,"",INDEX('Batch Engine'!$G$4:$BA$4,'Batch Engine'!F100))</f>
        <v/>
      </c>
      <c r="H100" s="37" t="str">
        <f aca="false">IF(G100="","",'Batch Engine'!E100/'Batch Engine'!B100)</f>
        <v/>
      </c>
      <c r="I100" s="33" t="str">
        <f aca="false">IF(ISNUMBER(D100),COUNTIF('Batch Engine'!G100:BA100,"&gt;0"),"")</f>
        <v/>
      </c>
      <c r="J100" s="39" t="str">
        <f aca="false">IF(ISNUMBER(D100),D100/Genome_cM,"")</f>
        <v/>
      </c>
      <c r="K100" s="38" t="str">
        <f aca="false">IF(ISNUMBER(D100),IFERROR(INDEX('Lookup Table'!$B$2:$B$100,MATCH(D100,'Lookup Table'!$A$2:$A$100,1)),""),"")</f>
        <v/>
      </c>
    </row>
    <row r="101" customFormat="false" ht="15" hidden="false" customHeight="false" outlineLevel="0" collapsed="false">
      <c r="B101" s="33" t="n">
        <v>91</v>
      </c>
      <c r="C101" s="34"/>
      <c r="D101" s="35"/>
      <c r="E101" s="36" t="str">
        <f aca="false">IF('Batch Engine'!B101=0,IF(ISNUMBER(D101),"Outside project range",""),INDEX('Batch Engine'!$G$4:$BA$4,'Batch Engine'!D101))</f>
        <v/>
      </c>
      <c r="F101" s="37" t="str">
        <f aca="false">IF('Batch Engine'!B101=0,"",'Batch Engine'!C101/'Batch Engine'!B101)</f>
        <v/>
      </c>
      <c r="G101" s="38" t="str">
        <f aca="false">IF('Batch Engine'!E101=0,"",INDEX('Batch Engine'!$G$4:$BA$4,'Batch Engine'!F101))</f>
        <v/>
      </c>
      <c r="H101" s="37" t="str">
        <f aca="false">IF(G101="","",'Batch Engine'!E101/'Batch Engine'!B101)</f>
        <v/>
      </c>
      <c r="I101" s="33" t="str">
        <f aca="false">IF(ISNUMBER(D101),COUNTIF('Batch Engine'!G101:BA101,"&gt;0"),"")</f>
        <v/>
      </c>
      <c r="J101" s="39" t="str">
        <f aca="false">IF(ISNUMBER(D101),D101/Genome_cM,"")</f>
        <v/>
      </c>
      <c r="K101" s="38" t="str">
        <f aca="false">IF(ISNUMBER(D101),IFERROR(INDEX('Lookup Table'!$B$2:$B$100,MATCH(D101,'Lookup Table'!$A$2:$A$100,1)),""),"")</f>
        <v/>
      </c>
    </row>
    <row r="102" customFormat="false" ht="15" hidden="false" customHeight="false" outlineLevel="0" collapsed="false">
      <c r="B102" s="33" t="n">
        <v>92</v>
      </c>
      <c r="C102" s="34"/>
      <c r="D102" s="35"/>
      <c r="E102" s="36" t="str">
        <f aca="false">IF('Batch Engine'!B102=0,IF(ISNUMBER(D102),"Outside project range",""),INDEX('Batch Engine'!$G$4:$BA$4,'Batch Engine'!D102))</f>
        <v/>
      </c>
      <c r="F102" s="37" t="str">
        <f aca="false">IF('Batch Engine'!B102=0,"",'Batch Engine'!C102/'Batch Engine'!B102)</f>
        <v/>
      </c>
      <c r="G102" s="38" t="str">
        <f aca="false">IF('Batch Engine'!E102=0,"",INDEX('Batch Engine'!$G$4:$BA$4,'Batch Engine'!F102))</f>
        <v/>
      </c>
      <c r="H102" s="37" t="str">
        <f aca="false">IF(G102="","",'Batch Engine'!E102/'Batch Engine'!B102)</f>
        <v/>
      </c>
      <c r="I102" s="33" t="str">
        <f aca="false">IF(ISNUMBER(D102),COUNTIF('Batch Engine'!G102:BA102,"&gt;0"),"")</f>
        <v/>
      </c>
      <c r="J102" s="39" t="str">
        <f aca="false">IF(ISNUMBER(D102),D102/Genome_cM,"")</f>
        <v/>
      </c>
      <c r="K102" s="38" t="str">
        <f aca="false">IF(ISNUMBER(D102),IFERROR(INDEX('Lookup Table'!$B$2:$B$100,MATCH(D102,'Lookup Table'!$A$2:$A$100,1)),""),"")</f>
        <v/>
      </c>
    </row>
    <row r="103" customFormat="false" ht="15" hidden="false" customHeight="false" outlineLevel="0" collapsed="false">
      <c r="B103" s="33" t="n">
        <v>93</v>
      </c>
      <c r="C103" s="34"/>
      <c r="D103" s="35"/>
      <c r="E103" s="36" t="str">
        <f aca="false">IF('Batch Engine'!B103=0,IF(ISNUMBER(D103),"Outside project range",""),INDEX('Batch Engine'!$G$4:$BA$4,'Batch Engine'!D103))</f>
        <v/>
      </c>
      <c r="F103" s="37" t="str">
        <f aca="false">IF('Batch Engine'!B103=0,"",'Batch Engine'!C103/'Batch Engine'!B103)</f>
        <v/>
      </c>
      <c r="G103" s="38" t="str">
        <f aca="false">IF('Batch Engine'!E103=0,"",INDEX('Batch Engine'!$G$4:$BA$4,'Batch Engine'!F103))</f>
        <v/>
      </c>
      <c r="H103" s="37" t="str">
        <f aca="false">IF(G103="","",'Batch Engine'!E103/'Batch Engine'!B103)</f>
        <v/>
      </c>
      <c r="I103" s="33" t="str">
        <f aca="false">IF(ISNUMBER(D103),COUNTIF('Batch Engine'!G103:BA103,"&gt;0"),"")</f>
        <v/>
      </c>
      <c r="J103" s="39" t="str">
        <f aca="false">IF(ISNUMBER(D103),D103/Genome_cM,"")</f>
        <v/>
      </c>
      <c r="K103" s="38" t="str">
        <f aca="false">IF(ISNUMBER(D103),IFERROR(INDEX('Lookup Table'!$B$2:$B$100,MATCH(D103,'Lookup Table'!$A$2:$A$100,1)),""),"")</f>
        <v/>
      </c>
    </row>
    <row r="104" customFormat="false" ht="15" hidden="false" customHeight="false" outlineLevel="0" collapsed="false">
      <c r="B104" s="33" t="n">
        <v>94</v>
      </c>
      <c r="C104" s="34"/>
      <c r="D104" s="35"/>
      <c r="E104" s="36" t="str">
        <f aca="false">IF('Batch Engine'!B104=0,IF(ISNUMBER(D104),"Outside project range",""),INDEX('Batch Engine'!$G$4:$BA$4,'Batch Engine'!D104))</f>
        <v/>
      </c>
      <c r="F104" s="37" t="str">
        <f aca="false">IF('Batch Engine'!B104=0,"",'Batch Engine'!C104/'Batch Engine'!B104)</f>
        <v/>
      </c>
      <c r="G104" s="38" t="str">
        <f aca="false">IF('Batch Engine'!E104=0,"",INDEX('Batch Engine'!$G$4:$BA$4,'Batch Engine'!F104))</f>
        <v/>
      </c>
      <c r="H104" s="37" t="str">
        <f aca="false">IF(G104="","",'Batch Engine'!E104/'Batch Engine'!B104)</f>
        <v/>
      </c>
      <c r="I104" s="33" t="str">
        <f aca="false">IF(ISNUMBER(D104),COUNTIF('Batch Engine'!G104:BA104,"&gt;0"),"")</f>
        <v/>
      </c>
      <c r="J104" s="39" t="str">
        <f aca="false">IF(ISNUMBER(D104),D104/Genome_cM,"")</f>
        <v/>
      </c>
      <c r="K104" s="38" t="str">
        <f aca="false">IF(ISNUMBER(D104),IFERROR(INDEX('Lookup Table'!$B$2:$B$100,MATCH(D104,'Lookup Table'!$A$2:$A$100,1)),""),"")</f>
        <v/>
      </c>
    </row>
    <row r="105" customFormat="false" ht="15" hidden="false" customHeight="false" outlineLevel="0" collapsed="false">
      <c r="B105" s="33" t="n">
        <v>95</v>
      </c>
      <c r="C105" s="34"/>
      <c r="D105" s="35"/>
      <c r="E105" s="36" t="str">
        <f aca="false">IF('Batch Engine'!B105=0,IF(ISNUMBER(D105),"Outside project range",""),INDEX('Batch Engine'!$G$4:$BA$4,'Batch Engine'!D105))</f>
        <v/>
      </c>
      <c r="F105" s="37" t="str">
        <f aca="false">IF('Batch Engine'!B105=0,"",'Batch Engine'!C105/'Batch Engine'!B105)</f>
        <v/>
      </c>
      <c r="G105" s="38" t="str">
        <f aca="false">IF('Batch Engine'!E105=0,"",INDEX('Batch Engine'!$G$4:$BA$4,'Batch Engine'!F105))</f>
        <v/>
      </c>
      <c r="H105" s="37" t="str">
        <f aca="false">IF(G105="","",'Batch Engine'!E105/'Batch Engine'!B105)</f>
        <v/>
      </c>
      <c r="I105" s="33" t="str">
        <f aca="false">IF(ISNUMBER(D105),COUNTIF('Batch Engine'!G105:BA105,"&gt;0"),"")</f>
        <v/>
      </c>
      <c r="J105" s="39" t="str">
        <f aca="false">IF(ISNUMBER(D105),D105/Genome_cM,"")</f>
        <v/>
      </c>
      <c r="K105" s="38" t="str">
        <f aca="false">IF(ISNUMBER(D105),IFERROR(INDEX('Lookup Table'!$B$2:$B$100,MATCH(D105,'Lookup Table'!$A$2:$A$100,1)),""),"")</f>
        <v/>
      </c>
    </row>
    <row r="106" customFormat="false" ht="15" hidden="false" customHeight="false" outlineLevel="0" collapsed="false">
      <c r="B106" s="33" t="n">
        <v>96</v>
      </c>
      <c r="C106" s="34"/>
      <c r="D106" s="35"/>
      <c r="E106" s="36" t="str">
        <f aca="false">IF('Batch Engine'!B106=0,IF(ISNUMBER(D106),"Outside project range",""),INDEX('Batch Engine'!$G$4:$BA$4,'Batch Engine'!D106))</f>
        <v/>
      </c>
      <c r="F106" s="37" t="str">
        <f aca="false">IF('Batch Engine'!B106=0,"",'Batch Engine'!C106/'Batch Engine'!B106)</f>
        <v/>
      </c>
      <c r="G106" s="38" t="str">
        <f aca="false">IF('Batch Engine'!E106=0,"",INDEX('Batch Engine'!$G$4:$BA$4,'Batch Engine'!F106))</f>
        <v/>
      </c>
      <c r="H106" s="37" t="str">
        <f aca="false">IF(G106="","",'Batch Engine'!E106/'Batch Engine'!B106)</f>
        <v/>
      </c>
      <c r="I106" s="33" t="str">
        <f aca="false">IF(ISNUMBER(D106),COUNTIF('Batch Engine'!G106:BA106,"&gt;0"),"")</f>
        <v/>
      </c>
      <c r="J106" s="39" t="str">
        <f aca="false">IF(ISNUMBER(D106),D106/Genome_cM,"")</f>
        <v/>
      </c>
      <c r="K106" s="38" t="str">
        <f aca="false">IF(ISNUMBER(D106),IFERROR(INDEX('Lookup Table'!$B$2:$B$100,MATCH(D106,'Lookup Table'!$A$2:$A$100,1)),""),"")</f>
        <v/>
      </c>
    </row>
    <row r="107" customFormat="false" ht="15" hidden="false" customHeight="false" outlineLevel="0" collapsed="false">
      <c r="B107" s="33" t="n">
        <v>97</v>
      </c>
      <c r="C107" s="34"/>
      <c r="D107" s="35"/>
      <c r="E107" s="36" t="str">
        <f aca="false">IF('Batch Engine'!B107=0,IF(ISNUMBER(D107),"Outside project range",""),INDEX('Batch Engine'!$G$4:$BA$4,'Batch Engine'!D107))</f>
        <v/>
      </c>
      <c r="F107" s="37" t="str">
        <f aca="false">IF('Batch Engine'!B107=0,"",'Batch Engine'!C107/'Batch Engine'!B107)</f>
        <v/>
      </c>
      <c r="G107" s="38" t="str">
        <f aca="false">IF('Batch Engine'!E107=0,"",INDEX('Batch Engine'!$G$4:$BA$4,'Batch Engine'!F107))</f>
        <v/>
      </c>
      <c r="H107" s="37" t="str">
        <f aca="false">IF(G107="","",'Batch Engine'!E107/'Batch Engine'!B107)</f>
        <v/>
      </c>
      <c r="I107" s="33" t="str">
        <f aca="false">IF(ISNUMBER(D107),COUNTIF('Batch Engine'!G107:BA107,"&gt;0"),"")</f>
        <v/>
      </c>
      <c r="J107" s="39" t="str">
        <f aca="false">IF(ISNUMBER(D107),D107/Genome_cM,"")</f>
        <v/>
      </c>
      <c r="K107" s="38" t="str">
        <f aca="false">IF(ISNUMBER(D107),IFERROR(INDEX('Lookup Table'!$B$2:$B$100,MATCH(D107,'Lookup Table'!$A$2:$A$100,1)),""),"")</f>
        <v/>
      </c>
    </row>
    <row r="108" customFormat="false" ht="15" hidden="false" customHeight="false" outlineLevel="0" collapsed="false">
      <c r="B108" s="33" t="n">
        <v>98</v>
      </c>
      <c r="C108" s="34"/>
      <c r="D108" s="35"/>
      <c r="E108" s="36" t="str">
        <f aca="false">IF('Batch Engine'!B108=0,IF(ISNUMBER(D108),"Outside project range",""),INDEX('Batch Engine'!$G$4:$BA$4,'Batch Engine'!D108))</f>
        <v/>
      </c>
      <c r="F108" s="37" t="str">
        <f aca="false">IF('Batch Engine'!B108=0,"",'Batch Engine'!C108/'Batch Engine'!B108)</f>
        <v/>
      </c>
      <c r="G108" s="38" t="str">
        <f aca="false">IF('Batch Engine'!E108=0,"",INDEX('Batch Engine'!$G$4:$BA$4,'Batch Engine'!F108))</f>
        <v/>
      </c>
      <c r="H108" s="37" t="str">
        <f aca="false">IF(G108="","",'Batch Engine'!E108/'Batch Engine'!B108)</f>
        <v/>
      </c>
      <c r="I108" s="33" t="str">
        <f aca="false">IF(ISNUMBER(D108),COUNTIF('Batch Engine'!G108:BA108,"&gt;0"),"")</f>
        <v/>
      </c>
      <c r="J108" s="39" t="str">
        <f aca="false">IF(ISNUMBER(D108),D108/Genome_cM,"")</f>
        <v/>
      </c>
      <c r="K108" s="38" t="str">
        <f aca="false">IF(ISNUMBER(D108),IFERROR(INDEX('Lookup Table'!$B$2:$B$100,MATCH(D108,'Lookup Table'!$A$2:$A$100,1)),""),"")</f>
        <v/>
      </c>
    </row>
    <row r="109" customFormat="false" ht="15" hidden="false" customHeight="false" outlineLevel="0" collapsed="false">
      <c r="B109" s="33" t="n">
        <v>99</v>
      </c>
      <c r="C109" s="34"/>
      <c r="D109" s="35"/>
      <c r="E109" s="36" t="str">
        <f aca="false">IF('Batch Engine'!B109=0,IF(ISNUMBER(D109),"Outside project range",""),INDEX('Batch Engine'!$G$4:$BA$4,'Batch Engine'!D109))</f>
        <v/>
      </c>
      <c r="F109" s="37" t="str">
        <f aca="false">IF('Batch Engine'!B109=0,"",'Batch Engine'!C109/'Batch Engine'!B109)</f>
        <v/>
      </c>
      <c r="G109" s="38" t="str">
        <f aca="false">IF('Batch Engine'!E109=0,"",INDEX('Batch Engine'!$G$4:$BA$4,'Batch Engine'!F109))</f>
        <v/>
      </c>
      <c r="H109" s="37" t="str">
        <f aca="false">IF(G109="","",'Batch Engine'!E109/'Batch Engine'!B109)</f>
        <v/>
      </c>
      <c r="I109" s="33" t="str">
        <f aca="false">IF(ISNUMBER(D109),COUNTIF('Batch Engine'!G109:BA109,"&gt;0"),"")</f>
        <v/>
      </c>
      <c r="J109" s="39" t="str">
        <f aca="false">IF(ISNUMBER(D109),D109/Genome_cM,"")</f>
        <v/>
      </c>
      <c r="K109" s="38" t="str">
        <f aca="false">IF(ISNUMBER(D109),IFERROR(INDEX('Lookup Table'!$B$2:$B$100,MATCH(D109,'Lookup Table'!$A$2:$A$100,1)),""),"")</f>
        <v/>
      </c>
    </row>
    <row r="110" customFormat="false" ht="15" hidden="false" customHeight="false" outlineLevel="0" collapsed="false">
      <c r="B110" s="33" t="n">
        <v>100</v>
      </c>
      <c r="C110" s="34"/>
      <c r="D110" s="35"/>
      <c r="E110" s="36" t="str">
        <f aca="false">IF('Batch Engine'!B110=0,IF(ISNUMBER(D110),"Outside project range",""),INDEX('Batch Engine'!$G$4:$BA$4,'Batch Engine'!D110))</f>
        <v/>
      </c>
      <c r="F110" s="37" t="str">
        <f aca="false">IF('Batch Engine'!B110=0,"",'Batch Engine'!C110/'Batch Engine'!B110)</f>
        <v/>
      </c>
      <c r="G110" s="38" t="str">
        <f aca="false">IF('Batch Engine'!E110=0,"",INDEX('Batch Engine'!$G$4:$BA$4,'Batch Engine'!F110))</f>
        <v/>
      </c>
      <c r="H110" s="37" t="str">
        <f aca="false">IF(G110="","",'Batch Engine'!E110/'Batch Engine'!B110)</f>
        <v/>
      </c>
      <c r="I110" s="33" t="str">
        <f aca="false">IF(ISNUMBER(D110),COUNTIF('Batch Engine'!G110:BA110,"&gt;0"),"")</f>
        <v/>
      </c>
      <c r="J110" s="39" t="str">
        <f aca="false">IF(ISNUMBER(D110),D110/Genome_cM,"")</f>
        <v/>
      </c>
      <c r="K110" s="38" t="str">
        <f aca="false">IF(ISNUMBER(D110),IFERROR(INDEX('Lookup Table'!$B$2:$B$100,MATCH(D110,'Lookup Table'!$A$2:$A$100,1)),""),"")</f>
        <v/>
      </c>
    </row>
  </sheetData>
  <mergeCells count="1">
    <mergeCell ref="B8:K8"/>
  </mergeCells>
  <conditionalFormatting sqref="F11:F110">
    <cfRule type="dataBar" priority="2">
      <dataBar showValue="1" minLength="10" maxLength="90">
        <cfvo type="num" val="0"/>
        <cfvo type="num" val="1"/>
        <color rgb="FF3DB8A9"/>
      </dataBar>
      <extLst>
        <ext xmlns:x14="http://schemas.microsoft.com/office/spreadsheetml/2009/9/main" uri="{B025F937-C7B1-47D3-B67F-A62EFF666E3E}">
          <x14:id>{B97E47B3-9687-4953-A54C-69E718AE6063}</x14:id>
        </ext>
      </extLst>
    </cfRule>
  </conditionalFormatting>
  <dataValidations count="1">
    <dataValidation allowBlank="true" error="Enter a number between 0 and 8000." errorStyle="stop" errorTitle="Shared cM" operator="between" showDropDown="false" showErrorMessage="true" showInputMessage="false" sqref="D11:D110" type="decimal">
      <formula1>0</formula1>
      <formula2>8000</formula2>
    </dataValidation>
  </dataValidations>
  <printOptions headings="false" gridLines="false" gridLinesSet="true" horizontalCentered="false" verticalCentered="false"/>
  <pageMargins left="0.4" right="0.4"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drawing r:id="rId1"/>
  <extLst>
    <ext xmlns:x14="http://schemas.microsoft.com/office/spreadsheetml/2009/9/main" uri="{78C0D931-6437-407d-A8EE-F0AAD7539E65}">
      <x14:conditionalFormattings>
        <x14:conditionalFormatting xmlns:xm="http://schemas.microsoft.com/office/excel/2006/main">
          <x14:cfRule type="dataBar" id="{B97E47B3-9687-4953-A54C-69E718AE6063}">
            <x14:dataBar minLength="10" maxLength="90" axisPosition="none" gradient="true">
              <x14:cfvo type="num">
                <xm:f>0</xm:f>
              </x14:cfvo>
              <x14:cfvo type="num">
                <xm:f>1</xm:f>
              </x14:cfvo>
              <x14:negativeFillColor rgb="FF3DB8A9"/>
              <x14:axisColor rgb="FF000000"/>
            </x14:dataBar>
          </x14:cfRule>
          <xm:sqref>F11:F110</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3B4D"/>
    <pageSetUpPr fitToPage="true"/>
  </sheetPr>
  <dimension ref="A1:K5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10" topLeftCell="C11" activePane="bottomRight" state="frozen"/>
      <selection pane="topLeft" activeCell="A1" activeCellId="0" sqref="A1"/>
      <selection pane="topRight" activeCell="C1" activeCellId="0" sqref="C1"/>
      <selection pane="bottomLeft" activeCell="A11" activeCellId="0" sqref="A11"/>
      <selection pane="bottomRigh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5"/>
    <col collapsed="false" customWidth="true" hidden="false" outlineLevel="0" max="3" min="3" style="0" width="52"/>
    <col collapsed="false" customWidth="true" hidden="false" outlineLevel="0" max="4" min="4" style="0" width="21"/>
    <col collapsed="false" customWidth="true" hidden="false" outlineLevel="0" max="5" min="5" style="0" width="14"/>
    <col collapsed="false" customWidth="true" hidden="false" outlineLevel="0" max="6" min="6" style="0" width="9"/>
    <col collapsed="false" customWidth="true" hidden="false" outlineLevel="0" max="7" min="7" style="0" width="10"/>
    <col collapsed="false" customWidth="true" hidden="false" outlineLevel="0" max="8" min="8" style="0" width="14"/>
    <col collapsed="false" customWidth="true" hidden="false" outlineLevel="0" max="11" min="9" style="0" width="11"/>
  </cols>
  <sheetData>
    <row r="1" customFormat="false" ht="6" hidden="false" customHeight="true" outlineLevel="0" collapsed="false">
      <c r="A1" s="1"/>
      <c r="B1" s="1"/>
      <c r="C1" s="1"/>
      <c r="D1" s="1"/>
      <c r="E1" s="1"/>
      <c r="F1" s="1"/>
      <c r="G1" s="1"/>
      <c r="H1" s="1"/>
      <c r="I1" s="1"/>
      <c r="J1" s="1"/>
      <c r="K1" s="1"/>
    </row>
    <row r="2" customFormat="false" ht="30" hidden="false" customHeight="true" outlineLevel="0" collapsed="false">
      <c r="A2" s="1"/>
      <c r="B2" s="1"/>
      <c r="C2" s="1"/>
      <c r="D2" s="1"/>
      <c r="E2" s="1"/>
      <c r="F2" s="1"/>
      <c r="G2" s="1"/>
      <c r="H2" s="1"/>
      <c r="I2" s="1"/>
      <c r="J2" s="1"/>
      <c r="K2" s="1"/>
    </row>
    <row r="3" customFormat="false" ht="30" hidden="false" customHeight="true" outlineLevel="0" collapsed="false">
      <c r="A3" s="1"/>
      <c r="B3" s="1"/>
      <c r="C3" s="1"/>
      <c r="D3" s="1"/>
      <c r="E3" s="1"/>
      <c r="F3" s="1"/>
      <c r="G3" s="1"/>
      <c r="H3" s="1"/>
      <c r="I3" s="1"/>
      <c r="J3" s="1"/>
      <c r="K3" s="1"/>
    </row>
    <row r="4" customFormat="false" ht="30" hidden="false" customHeight="true" outlineLevel="0" collapsed="false">
      <c r="A4" s="1"/>
      <c r="B4" s="1"/>
      <c r="C4" s="1"/>
      <c r="D4" s="1"/>
      <c r="E4" s="1"/>
      <c r="F4" s="1"/>
      <c r="G4" s="1"/>
      <c r="H4" s="1"/>
      <c r="I4" s="1"/>
      <c r="J4" s="1"/>
      <c r="K4" s="1"/>
    </row>
    <row r="5" customFormat="false" ht="4.5" hidden="false" customHeight="true" outlineLevel="0" collapsed="false">
      <c r="A5" s="2"/>
      <c r="B5" s="2"/>
      <c r="C5" s="2"/>
      <c r="D5" s="2"/>
      <c r="E5" s="2"/>
      <c r="F5" s="2"/>
      <c r="G5" s="2"/>
      <c r="H5" s="2"/>
      <c r="I5" s="2"/>
      <c r="J5" s="2"/>
      <c r="K5" s="2"/>
    </row>
    <row r="7" customFormat="false" ht="27.75" hidden="false" customHeight="true" outlineLevel="0" collapsed="false">
      <c r="B7" s="3" t="s">
        <v>46</v>
      </c>
    </row>
    <row r="8" customFormat="false" ht="37.5" hidden="false" customHeight="true" outlineLevel="0" collapsed="false">
      <c r="B8" s="40" t="s">
        <v>47</v>
      </c>
      <c r="C8" s="40"/>
      <c r="D8" s="40"/>
      <c r="E8" s="40"/>
      <c r="F8" s="40"/>
      <c r="G8" s="40"/>
      <c r="H8" s="40"/>
      <c r="I8" s="40"/>
      <c r="J8" s="40"/>
      <c r="K8" s="40"/>
    </row>
    <row r="10" customFormat="false" ht="24" hidden="false" customHeight="true" outlineLevel="0" collapsed="false">
      <c r="B10" s="32" t="s">
        <v>39</v>
      </c>
      <c r="C10" s="41" t="s">
        <v>23</v>
      </c>
      <c r="D10" s="32" t="s">
        <v>48</v>
      </c>
      <c r="E10" s="32" t="s">
        <v>24</v>
      </c>
      <c r="F10" s="32" t="s">
        <v>49</v>
      </c>
      <c r="G10" s="32" t="s">
        <v>50</v>
      </c>
      <c r="H10" s="32" t="s">
        <v>29</v>
      </c>
      <c r="I10" s="32" t="s">
        <v>25</v>
      </c>
      <c r="J10" s="32" t="s">
        <v>26</v>
      </c>
      <c r="K10" s="32" t="s">
        <v>27</v>
      </c>
    </row>
    <row r="11" customFormat="false" ht="15" hidden="false" customHeight="false" outlineLevel="0" collapsed="false">
      <c r="B11" s="33" t="n">
        <v>1</v>
      </c>
      <c r="C11" s="42" t="s">
        <v>51</v>
      </c>
      <c r="D11" s="42" t="s">
        <v>52</v>
      </c>
      <c r="E11" s="42" t="s">
        <v>53</v>
      </c>
      <c r="F11" s="42" t="s">
        <v>54</v>
      </c>
      <c r="G11" s="43" t="n">
        <v>1</v>
      </c>
      <c r="H11" s="43" t="n">
        <v>1</v>
      </c>
      <c r="I11" s="44" t="n">
        <v>3485</v>
      </c>
      <c r="J11" s="44" t="n">
        <v>2376</v>
      </c>
      <c r="K11" s="44" t="n">
        <v>3720</v>
      </c>
    </row>
    <row r="12" customFormat="false" ht="15" hidden="false" customHeight="false" outlineLevel="0" collapsed="false">
      <c r="B12" s="45" t="n">
        <v>2</v>
      </c>
      <c r="C12" s="46" t="s">
        <v>55</v>
      </c>
      <c r="D12" s="46" t="s">
        <v>56</v>
      </c>
      <c r="E12" s="46" t="s">
        <v>56</v>
      </c>
      <c r="F12" s="46" t="s">
        <v>54</v>
      </c>
      <c r="G12" s="47" t="n">
        <v>2</v>
      </c>
      <c r="H12" s="47" t="n">
        <v>1</v>
      </c>
      <c r="I12" s="48" t="n">
        <v>2613</v>
      </c>
      <c r="J12" s="48" t="n">
        <v>1613</v>
      </c>
      <c r="K12" s="48" t="n">
        <v>3488</v>
      </c>
    </row>
    <row r="13" customFormat="false" ht="15" hidden="false" customHeight="false" outlineLevel="0" collapsed="false">
      <c r="B13" s="33" t="n">
        <v>3</v>
      </c>
      <c r="C13" s="42" t="s">
        <v>57</v>
      </c>
      <c r="D13" s="42" t="s">
        <v>57</v>
      </c>
      <c r="E13" s="42" t="s">
        <v>56</v>
      </c>
      <c r="F13" s="42" t="s">
        <v>58</v>
      </c>
      <c r="G13" s="43" t="n">
        <v>2</v>
      </c>
      <c r="H13" s="43" t="n">
        <v>1</v>
      </c>
      <c r="I13" s="44" t="n">
        <v>1759</v>
      </c>
      <c r="J13" s="44" t="n">
        <v>1160</v>
      </c>
      <c r="K13" s="44" t="n">
        <v>2436</v>
      </c>
    </row>
    <row r="14" customFormat="false" ht="15" hidden="false" customHeight="false" outlineLevel="0" collapsed="false">
      <c r="B14" s="45" t="n">
        <v>4</v>
      </c>
      <c r="C14" s="46" t="s">
        <v>59</v>
      </c>
      <c r="D14" s="46" t="s">
        <v>60</v>
      </c>
      <c r="E14" s="46" t="s">
        <v>53</v>
      </c>
      <c r="F14" s="46" t="s">
        <v>54</v>
      </c>
      <c r="G14" s="47" t="n">
        <v>2</v>
      </c>
      <c r="H14" s="47" t="n">
        <v>2</v>
      </c>
      <c r="I14" s="48" t="n">
        <v>1754</v>
      </c>
      <c r="J14" s="48" t="n">
        <v>984</v>
      </c>
      <c r="K14" s="48" t="n">
        <v>2462</v>
      </c>
    </row>
    <row r="15" customFormat="false" ht="15" hidden="false" customHeight="false" outlineLevel="0" collapsed="false">
      <c r="B15" s="33" t="n">
        <v>5</v>
      </c>
      <c r="C15" s="42" t="s">
        <v>61</v>
      </c>
      <c r="D15" s="42" t="s">
        <v>62</v>
      </c>
      <c r="E15" s="42" t="s">
        <v>63</v>
      </c>
      <c r="F15" s="42" t="s">
        <v>54</v>
      </c>
      <c r="G15" s="43" t="n">
        <v>3</v>
      </c>
      <c r="H15" s="43" t="n">
        <v>2</v>
      </c>
      <c r="I15" s="44" t="n">
        <v>1741</v>
      </c>
      <c r="J15" s="44" t="n">
        <v>1201</v>
      </c>
      <c r="K15" s="44" t="n">
        <v>2282</v>
      </c>
    </row>
    <row r="16" customFormat="false" ht="15" hidden="false" customHeight="false" outlineLevel="0" collapsed="false">
      <c r="B16" s="45" t="n">
        <v>6</v>
      </c>
      <c r="C16" s="46" t="s">
        <v>64</v>
      </c>
      <c r="D16" s="46" t="s">
        <v>65</v>
      </c>
      <c r="E16" s="46" t="s">
        <v>53</v>
      </c>
      <c r="F16" s="46" t="s">
        <v>54</v>
      </c>
      <c r="G16" s="47" t="n">
        <v>3</v>
      </c>
      <c r="H16" s="47" t="n">
        <v>3</v>
      </c>
      <c r="I16" s="48" t="n">
        <v>887</v>
      </c>
      <c r="J16" s="48" t="n">
        <v>485</v>
      </c>
      <c r="K16" s="48" t="n">
        <v>1486</v>
      </c>
    </row>
    <row r="17" customFormat="false" ht="15" hidden="false" customHeight="false" outlineLevel="0" collapsed="false">
      <c r="B17" s="33" t="n">
        <v>7</v>
      </c>
      <c r="C17" s="42" t="s">
        <v>66</v>
      </c>
      <c r="D17" s="42" t="s">
        <v>67</v>
      </c>
      <c r="E17" s="42" t="s">
        <v>63</v>
      </c>
      <c r="F17" s="42" t="s">
        <v>58</v>
      </c>
      <c r="G17" s="43" t="n">
        <v>3</v>
      </c>
      <c r="H17" s="43" t="n">
        <v>2</v>
      </c>
      <c r="I17" s="44" t="n">
        <v>871</v>
      </c>
      <c r="J17" s="44" t="n">
        <v>492</v>
      </c>
      <c r="K17" s="44" t="n">
        <v>1315</v>
      </c>
    </row>
    <row r="18" customFormat="false" ht="15" hidden="false" customHeight="false" outlineLevel="0" collapsed="false">
      <c r="B18" s="45" t="n">
        <v>8</v>
      </c>
      <c r="C18" s="46" t="s">
        <v>68</v>
      </c>
      <c r="D18" s="46" t="s">
        <v>69</v>
      </c>
      <c r="E18" s="46" t="s">
        <v>70</v>
      </c>
      <c r="F18" s="46" t="s">
        <v>54</v>
      </c>
      <c r="G18" s="47" t="n">
        <v>4</v>
      </c>
      <c r="H18" s="47" t="n">
        <v>2</v>
      </c>
      <c r="I18" s="48" t="n">
        <v>866</v>
      </c>
      <c r="J18" s="48" t="n">
        <v>396</v>
      </c>
      <c r="K18" s="48" t="n">
        <v>1397</v>
      </c>
    </row>
    <row r="19" customFormat="false" ht="15" hidden="false" customHeight="false" outlineLevel="0" collapsed="false">
      <c r="B19" s="33" t="n">
        <v>9</v>
      </c>
      <c r="C19" s="42" t="s">
        <v>71</v>
      </c>
      <c r="D19" s="42" t="s">
        <v>72</v>
      </c>
      <c r="E19" s="42" t="s">
        <v>63</v>
      </c>
      <c r="F19" s="42" t="s">
        <v>54</v>
      </c>
      <c r="G19" s="43" t="n">
        <v>4</v>
      </c>
      <c r="H19" s="43" t="n">
        <v>3</v>
      </c>
      <c r="I19" s="44" t="n">
        <v>850</v>
      </c>
      <c r="J19" s="44" t="n">
        <v>330</v>
      </c>
      <c r="K19" s="44" t="n">
        <v>1467</v>
      </c>
    </row>
    <row r="20" customFormat="false" ht="15" hidden="false" customHeight="false" outlineLevel="0" collapsed="false">
      <c r="B20" s="45" t="n">
        <v>10</v>
      </c>
      <c r="C20" s="46" t="s">
        <v>73</v>
      </c>
      <c r="D20" s="46" t="s">
        <v>74</v>
      </c>
      <c r="E20" s="46" t="s">
        <v>70</v>
      </c>
      <c r="F20" s="46" t="s">
        <v>58</v>
      </c>
      <c r="G20" s="47" t="n">
        <v>4</v>
      </c>
      <c r="H20" s="47" t="n">
        <v>2</v>
      </c>
      <c r="I20" s="48" t="n">
        <v>449</v>
      </c>
      <c r="J20" s="48" t="n">
        <v>156</v>
      </c>
      <c r="K20" s="48" t="n">
        <v>979</v>
      </c>
    </row>
    <row r="21" customFormat="false" ht="15" hidden="false" customHeight="false" outlineLevel="0" collapsed="false">
      <c r="B21" s="33" t="n">
        <v>11</v>
      </c>
      <c r="C21" s="42" t="s">
        <v>75</v>
      </c>
      <c r="D21" s="42" t="s">
        <v>76</v>
      </c>
      <c r="E21" s="42" t="s">
        <v>70</v>
      </c>
      <c r="F21" s="42" t="s">
        <v>54</v>
      </c>
      <c r="G21" s="43" t="n">
        <v>5</v>
      </c>
      <c r="H21" s="43" t="n">
        <v>3</v>
      </c>
      <c r="I21" s="44" t="n">
        <v>433</v>
      </c>
      <c r="J21" s="44" t="n">
        <v>102</v>
      </c>
      <c r="K21" s="44" t="n">
        <v>980</v>
      </c>
    </row>
    <row r="22" customFormat="false" ht="15" hidden="false" customHeight="false" outlineLevel="0" collapsed="false">
      <c r="B22" s="45" t="n">
        <v>12</v>
      </c>
      <c r="C22" s="46" t="s">
        <v>77</v>
      </c>
      <c r="D22" s="46" t="s">
        <v>78</v>
      </c>
      <c r="E22" s="46" t="s">
        <v>63</v>
      </c>
      <c r="F22" s="46" t="s">
        <v>58</v>
      </c>
      <c r="G22" s="47" t="n">
        <v>4</v>
      </c>
      <c r="H22" s="47" t="n">
        <v>3</v>
      </c>
      <c r="I22" s="48" t="n">
        <v>431</v>
      </c>
      <c r="J22" s="48" t="n">
        <v>184</v>
      </c>
      <c r="K22" s="48" t="n">
        <v>668</v>
      </c>
    </row>
    <row r="23" customFormat="false" ht="15" hidden="false" customHeight="false" outlineLevel="0" collapsed="false">
      <c r="B23" s="33" t="n">
        <v>13</v>
      </c>
      <c r="C23" s="42" t="s">
        <v>79</v>
      </c>
      <c r="D23" s="42" t="s">
        <v>80</v>
      </c>
      <c r="E23" s="42" t="s">
        <v>63</v>
      </c>
      <c r="F23" s="42" t="s">
        <v>54</v>
      </c>
      <c r="G23" s="43" t="n">
        <v>5</v>
      </c>
      <c r="H23" s="43" t="n">
        <v>4</v>
      </c>
      <c r="I23" s="44" t="n">
        <v>420</v>
      </c>
      <c r="J23" s="44" t="n">
        <v>186</v>
      </c>
      <c r="K23" s="44" t="n">
        <v>713</v>
      </c>
    </row>
    <row r="24" customFormat="false" ht="15" hidden="false" customHeight="false" outlineLevel="0" collapsed="false">
      <c r="B24" s="45" t="n">
        <v>14</v>
      </c>
      <c r="C24" s="46" t="s">
        <v>81</v>
      </c>
      <c r="D24" s="46" t="s">
        <v>82</v>
      </c>
      <c r="E24" s="46" t="s">
        <v>70</v>
      </c>
      <c r="F24" s="46" t="s">
        <v>54</v>
      </c>
      <c r="G24" s="47" t="n">
        <v>6</v>
      </c>
      <c r="H24" s="47" t="n">
        <v>3</v>
      </c>
      <c r="I24" s="48" t="n">
        <v>229</v>
      </c>
      <c r="J24" s="48" t="n">
        <v>41</v>
      </c>
      <c r="K24" s="48" t="n">
        <v>592</v>
      </c>
    </row>
    <row r="25" customFormat="false" ht="15" hidden="false" customHeight="false" outlineLevel="0" collapsed="false">
      <c r="B25" s="33" t="n">
        <v>15</v>
      </c>
      <c r="C25" s="42" t="s">
        <v>83</v>
      </c>
      <c r="D25" s="42" t="s">
        <v>84</v>
      </c>
      <c r="E25" s="42" t="s">
        <v>70</v>
      </c>
      <c r="F25" s="42" t="s">
        <v>58</v>
      </c>
      <c r="G25" s="43" t="n">
        <v>5</v>
      </c>
      <c r="H25" s="43" t="n">
        <v>3</v>
      </c>
      <c r="I25" s="44" t="n">
        <v>224</v>
      </c>
      <c r="J25" s="44" t="n">
        <v>62</v>
      </c>
      <c r="K25" s="44" t="n">
        <v>469</v>
      </c>
    </row>
    <row r="26" customFormat="false" ht="15" hidden="false" customHeight="false" outlineLevel="0" collapsed="false">
      <c r="B26" s="45" t="n">
        <v>16</v>
      </c>
      <c r="C26" s="46" t="s">
        <v>85</v>
      </c>
      <c r="D26" s="46" t="s">
        <v>86</v>
      </c>
      <c r="E26" s="46" t="s">
        <v>70</v>
      </c>
      <c r="F26" s="46" t="s">
        <v>54</v>
      </c>
      <c r="G26" s="47" t="n">
        <v>6</v>
      </c>
      <c r="H26" s="47" t="n">
        <v>4</v>
      </c>
      <c r="I26" s="48" t="n">
        <v>221</v>
      </c>
      <c r="J26" s="48" t="n">
        <v>33</v>
      </c>
      <c r="K26" s="48" t="n">
        <v>471</v>
      </c>
    </row>
    <row r="27" customFormat="false" ht="15" hidden="false" customHeight="false" outlineLevel="0" collapsed="false">
      <c r="B27" s="33" t="n">
        <v>17</v>
      </c>
      <c r="C27" s="42" t="s">
        <v>87</v>
      </c>
      <c r="D27" s="42" t="s">
        <v>88</v>
      </c>
      <c r="E27" s="42" t="s">
        <v>63</v>
      </c>
      <c r="F27" s="42" t="s">
        <v>58</v>
      </c>
      <c r="G27" s="43" t="n">
        <v>5</v>
      </c>
      <c r="H27" s="43" t="n">
        <v>4</v>
      </c>
      <c r="I27" s="44" t="n">
        <v>208</v>
      </c>
      <c r="J27" s="44" t="n">
        <v>103</v>
      </c>
      <c r="K27" s="44" t="n">
        <v>284</v>
      </c>
    </row>
    <row r="28" customFormat="false" ht="15" hidden="false" customHeight="false" outlineLevel="0" collapsed="false">
      <c r="B28" s="45" t="n">
        <v>18</v>
      </c>
      <c r="C28" s="46" t="s">
        <v>89</v>
      </c>
      <c r="D28" s="46" t="s">
        <v>90</v>
      </c>
      <c r="E28" s="46" t="s">
        <v>70</v>
      </c>
      <c r="F28" s="46" t="s">
        <v>58</v>
      </c>
      <c r="G28" s="47" t="n">
        <v>6</v>
      </c>
      <c r="H28" s="47" t="n">
        <v>4</v>
      </c>
      <c r="I28" s="48" t="n">
        <v>125</v>
      </c>
      <c r="J28" s="48" t="n">
        <v>16</v>
      </c>
      <c r="K28" s="48" t="n">
        <v>269</v>
      </c>
    </row>
    <row r="29" customFormat="false" ht="15" hidden="false" customHeight="false" outlineLevel="0" collapsed="false">
      <c r="B29" s="33" t="n">
        <v>19</v>
      </c>
      <c r="C29" s="42" t="s">
        <v>91</v>
      </c>
      <c r="D29" s="42" t="s">
        <v>92</v>
      </c>
      <c r="E29" s="42" t="s">
        <v>70</v>
      </c>
      <c r="F29" s="42" t="s">
        <v>54</v>
      </c>
      <c r="G29" s="43" t="n">
        <v>7</v>
      </c>
      <c r="H29" s="43" t="n">
        <v>4</v>
      </c>
      <c r="I29" s="44" t="n">
        <v>122</v>
      </c>
      <c r="J29" s="44" t="n">
        <v>14</v>
      </c>
      <c r="K29" s="44" t="n">
        <v>353</v>
      </c>
    </row>
    <row r="30" customFormat="false" ht="15" hidden="false" customHeight="false" outlineLevel="0" collapsed="false">
      <c r="B30" s="45" t="n">
        <v>20</v>
      </c>
      <c r="C30" s="46" t="s">
        <v>93</v>
      </c>
      <c r="D30" s="46" t="s">
        <v>94</v>
      </c>
      <c r="E30" s="46" t="s">
        <v>70</v>
      </c>
      <c r="F30" s="46" t="s">
        <v>58</v>
      </c>
      <c r="G30" s="47" t="n">
        <v>6</v>
      </c>
      <c r="H30" s="47" t="n">
        <v>3</v>
      </c>
      <c r="I30" s="48" t="n">
        <v>120</v>
      </c>
      <c r="J30" s="48" t="n">
        <v>10</v>
      </c>
      <c r="K30" s="48" t="n">
        <v>325</v>
      </c>
    </row>
    <row r="31" customFormat="false" ht="15" hidden="false" customHeight="false" outlineLevel="0" collapsed="false">
      <c r="B31" s="33" t="n">
        <v>21</v>
      </c>
      <c r="C31" s="42" t="s">
        <v>95</v>
      </c>
      <c r="D31" s="42" t="s">
        <v>96</v>
      </c>
      <c r="E31" s="42" t="s">
        <v>70</v>
      </c>
      <c r="F31" s="42" t="s">
        <v>54</v>
      </c>
      <c r="G31" s="43" t="n">
        <v>7</v>
      </c>
      <c r="H31" s="43" t="n">
        <v>5</v>
      </c>
      <c r="I31" s="44" t="n">
        <v>117</v>
      </c>
      <c r="J31" s="44" t="n">
        <v>25</v>
      </c>
      <c r="K31" s="44" t="n">
        <v>238</v>
      </c>
    </row>
    <row r="32" customFormat="false" ht="15" hidden="false" customHeight="false" outlineLevel="0" collapsed="false">
      <c r="B32" s="45" t="n">
        <v>22</v>
      </c>
      <c r="C32" s="46" t="s">
        <v>97</v>
      </c>
      <c r="D32" s="46" t="s">
        <v>98</v>
      </c>
      <c r="E32" s="46" t="s">
        <v>70</v>
      </c>
      <c r="F32" s="46" t="s">
        <v>54</v>
      </c>
      <c r="G32" s="47" t="n">
        <v>8</v>
      </c>
      <c r="H32" s="47" t="n">
        <v>4</v>
      </c>
      <c r="I32" s="48" t="n">
        <v>73</v>
      </c>
      <c r="J32" s="48" t="n">
        <v>0</v>
      </c>
      <c r="K32" s="48" t="n">
        <v>234</v>
      </c>
    </row>
    <row r="33" customFormat="false" ht="15" hidden="false" customHeight="false" outlineLevel="0" collapsed="false">
      <c r="B33" s="33" t="n">
        <v>23</v>
      </c>
      <c r="C33" s="42" t="s">
        <v>99</v>
      </c>
      <c r="D33" s="42" t="s">
        <v>100</v>
      </c>
      <c r="E33" s="42" t="s">
        <v>70</v>
      </c>
      <c r="F33" s="42" t="s">
        <v>54</v>
      </c>
      <c r="G33" s="43" t="n">
        <v>8</v>
      </c>
      <c r="H33" s="43" t="n">
        <v>5</v>
      </c>
      <c r="I33" s="44" t="n">
        <v>71</v>
      </c>
      <c r="J33" s="44" t="n">
        <v>0</v>
      </c>
      <c r="K33" s="44" t="n">
        <v>244</v>
      </c>
    </row>
    <row r="34" customFormat="false" ht="15" hidden="false" customHeight="false" outlineLevel="0" collapsed="false">
      <c r="B34" s="45" t="n">
        <v>24</v>
      </c>
      <c r="C34" s="46" t="s">
        <v>101</v>
      </c>
      <c r="D34" s="46" t="s">
        <v>102</v>
      </c>
      <c r="E34" s="46" t="s">
        <v>70</v>
      </c>
      <c r="F34" s="46" t="s">
        <v>58</v>
      </c>
      <c r="G34" s="47" t="n">
        <v>7</v>
      </c>
      <c r="H34" s="47" t="n">
        <v>4</v>
      </c>
      <c r="I34" s="48" t="n">
        <v>66</v>
      </c>
      <c r="J34" s="48" t="n">
        <v>0</v>
      </c>
      <c r="K34" s="48" t="n">
        <v>190</v>
      </c>
    </row>
    <row r="35" customFormat="false" ht="15" hidden="false" customHeight="false" outlineLevel="0" collapsed="false">
      <c r="B35" s="33" t="n">
        <v>25</v>
      </c>
      <c r="C35" s="42" t="s">
        <v>103</v>
      </c>
      <c r="D35" s="42" t="s">
        <v>104</v>
      </c>
      <c r="E35" s="42" t="s">
        <v>70</v>
      </c>
      <c r="F35" s="42" t="s">
        <v>58</v>
      </c>
      <c r="G35" s="43" t="n">
        <v>7</v>
      </c>
      <c r="H35" s="43" t="n">
        <v>5</v>
      </c>
      <c r="I35" s="44" t="n">
        <v>60</v>
      </c>
      <c r="J35" s="44" t="n">
        <v>0</v>
      </c>
      <c r="K35" s="44" t="n">
        <v>120</v>
      </c>
    </row>
    <row r="36" customFormat="false" ht="15" hidden="false" customHeight="false" outlineLevel="0" collapsed="false">
      <c r="B36" s="45" t="n">
        <v>26</v>
      </c>
      <c r="C36" s="46" t="s">
        <v>105</v>
      </c>
      <c r="D36" s="46" t="s">
        <v>106</v>
      </c>
      <c r="E36" s="46" t="s">
        <v>70</v>
      </c>
      <c r="F36" s="46" t="s">
        <v>54</v>
      </c>
      <c r="G36" s="47" t="n">
        <v>9</v>
      </c>
      <c r="H36" s="47" t="n">
        <v>6</v>
      </c>
      <c r="I36" s="48" t="n">
        <v>51</v>
      </c>
      <c r="J36" s="48" t="n">
        <v>0</v>
      </c>
      <c r="K36" s="48" t="n">
        <v>154</v>
      </c>
    </row>
    <row r="37" customFormat="false" ht="15" hidden="false" customHeight="false" outlineLevel="0" collapsed="false">
      <c r="B37" s="33" t="n">
        <v>27</v>
      </c>
      <c r="C37" s="42" t="s">
        <v>107</v>
      </c>
      <c r="D37" s="42" t="s">
        <v>108</v>
      </c>
      <c r="E37" s="42" t="s">
        <v>70</v>
      </c>
      <c r="F37" s="42" t="s">
        <v>58</v>
      </c>
      <c r="G37" s="43" t="n">
        <v>8</v>
      </c>
      <c r="H37" s="43" t="n">
        <v>5</v>
      </c>
      <c r="I37" s="44" t="n">
        <v>48</v>
      </c>
      <c r="J37" s="44" t="n">
        <v>0</v>
      </c>
      <c r="K37" s="44" t="n">
        <v>144</v>
      </c>
    </row>
    <row r="38" customFormat="false" ht="15" hidden="false" customHeight="false" outlineLevel="0" collapsed="false">
      <c r="B38" s="45" t="n">
        <v>28</v>
      </c>
      <c r="C38" s="46" t="s">
        <v>109</v>
      </c>
      <c r="D38" s="46" t="s">
        <v>110</v>
      </c>
      <c r="E38" s="46" t="s">
        <v>70</v>
      </c>
      <c r="F38" s="46" t="s">
        <v>58</v>
      </c>
      <c r="G38" s="47" t="n">
        <v>8</v>
      </c>
      <c r="H38" s="47" t="n">
        <v>4</v>
      </c>
      <c r="I38" s="48" t="n">
        <v>48</v>
      </c>
      <c r="J38" s="48" t="n">
        <v>0</v>
      </c>
      <c r="K38" s="48" t="n">
        <v>168</v>
      </c>
    </row>
    <row r="39" customFormat="false" ht="15" hidden="false" customHeight="false" outlineLevel="0" collapsed="false">
      <c r="B39" s="33" t="n">
        <v>29</v>
      </c>
      <c r="C39" s="42" t="s">
        <v>111</v>
      </c>
      <c r="D39" s="42" t="s">
        <v>112</v>
      </c>
      <c r="E39" s="42" t="s">
        <v>70</v>
      </c>
      <c r="F39" s="42" t="s">
        <v>54</v>
      </c>
      <c r="G39" s="43" t="n">
        <v>9</v>
      </c>
      <c r="H39" s="43" t="n">
        <v>5</v>
      </c>
      <c r="I39" s="44" t="n">
        <v>48</v>
      </c>
      <c r="J39" s="44" t="n">
        <v>0</v>
      </c>
      <c r="K39" s="44" t="n">
        <v>192</v>
      </c>
    </row>
    <row r="40" customFormat="false" ht="15" hidden="false" customHeight="false" outlineLevel="0" collapsed="false">
      <c r="B40" s="45" t="n">
        <v>30</v>
      </c>
      <c r="C40" s="46" t="s">
        <v>113</v>
      </c>
      <c r="D40" s="46" t="s">
        <v>114</v>
      </c>
      <c r="E40" s="46" t="s">
        <v>70</v>
      </c>
      <c r="F40" s="46" t="s">
        <v>58</v>
      </c>
      <c r="G40" s="47" t="n">
        <v>9</v>
      </c>
      <c r="H40" s="47" t="n">
        <v>5</v>
      </c>
      <c r="I40" s="48" t="n">
        <v>37</v>
      </c>
      <c r="J40" s="48" t="n">
        <v>0</v>
      </c>
      <c r="K40" s="48" t="n">
        <v>139</v>
      </c>
    </row>
    <row r="41" customFormat="false" ht="15" hidden="false" customHeight="false" outlineLevel="0" collapsed="false">
      <c r="B41" s="33" t="n">
        <v>31</v>
      </c>
      <c r="C41" s="42" t="s">
        <v>115</v>
      </c>
      <c r="D41" s="42" t="s">
        <v>116</v>
      </c>
      <c r="E41" s="42" t="s">
        <v>70</v>
      </c>
      <c r="F41" s="42" t="s">
        <v>54</v>
      </c>
      <c r="G41" s="43" t="n">
        <v>10</v>
      </c>
      <c r="H41" s="43" t="n">
        <v>6</v>
      </c>
      <c r="I41" s="44" t="n">
        <v>36</v>
      </c>
      <c r="J41" s="44" t="n">
        <v>0</v>
      </c>
      <c r="K41" s="44" t="n">
        <v>166</v>
      </c>
    </row>
    <row r="42" customFormat="false" ht="15" hidden="false" customHeight="false" outlineLevel="0" collapsed="false">
      <c r="B42" s="45" t="n">
        <v>32</v>
      </c>
      <c r="C42" s="46" t="s">
        <v>117</v>
      </c>
      <c r="D42" s="46" t="s">
        <v>118</v>
      </c>
      <c r="E42" s="46" t="s">
        <v>70</v>
      </c>
      <c r="F42" s="46" t="s">
        <v>54</v>
      </c>
      <c r="G42" s="47" t="n">
        <v>10</v>
      </c>
      <c r="H42" s="47" t="n">
        <v>5</v>
      </c>
      <c r="I42" s="48" t="n">
        <v>35</v>
      </c>
      <c r="J42" s="48" t="n">
        <v>0</v>
      </c>
      <c r="K42" s="48" t="n">
        <v>139</v>
      </c>
    </row>
    <row r="43" customFormat="false" ht="15" hidden="false" customHeight="false" outlineLevel="0" collapsed="false">
      <c r="B43" s="33" t="n">
        <v>33</v>
      </c>
      <c r="C43" s="42" t="s">
        <v>119</v>
      </c>
      <c r="D43" s="42" t="s">
        <v>120</v>
      </c>
      <c r="E43" s="42" t="s">
        <v>70</v>
      </c>
      <c r="F43" s="42" t="s">
        <v>54</v>
      </c>
      <c r="G43" s="43" t="n">
        <v>11</v>
      </c>
      <c r="H43" s="43" t="n">
        <v>6</v>
      </c>
      <c r="I43" s="44" t="n">
        <v>28</v>
      </c>
      <c r="J43" s="44" t="n">
        <v>0</v>
      </c>
      <c r="K43" s="44" t="n">
        <v>126</v>
      </c>
    </row>
    <row r="44" customFormat="false" ht="15" hidden="false" customHeight="false" outlineLevel="0" collapsed="false">
      <c r="B44" s="45" t="n">
        <v>34</v>
      </c>
      <c r="C44" s="46" t="s">
        <v>121</v>
      </c>
      <c r="D44" s="46" t="s">
        <v>122</v>
      </c>
      <c r="E44" s="46" t="s">
        <v>70</v>
      </c>
      <c r="F44" s="46" t="s">
        <v>58</v>
      </c>
      <c r="G44" s="47" t="n">
        <v>10</v>
      </c>
      <c r="H44" s="47" t="n">
        <v>6</v>
      </c>
      <c r="I44" s="48" t="n">
        <v>27</v>
      </c>
      <c r="J44" s="48" t="n">
        <v>0</v>
      </c>
      <c r="K44" s="48" t="n">
        <v>78</v>
      </c>
    </row>
    <row r="45" customFormat="false" ht="15" hidden="false" customHeight="false" outlineLevel="0" collapsed="false">
      <c r="B45" s="33" t="n">
        <v>35</v>
      </c>
      <c r="C45" s="42" t="s">
        <v>123</v>
      </c>
      <c r="D45" s="42" t="s">
        <v>124</v>
      </c>
      <c r="E45" s="42" t="s">
        <v>70</v>
      </c>
      <c r="F45" s="42" t="s">
        <v>54</v>
      </c>
      <c r="G45" s="43" t="n">
        <v>11</v>
      </c>
      <c r="H45" s="43" t="n">
        <v>7</v>
      </c>
      <c r="I45" s="44" t="n">
        <v>27</v>
      </c>
      <c r="J45" s="44" t="n">
        <v>0</v>
      </c>
      <c r="K45" s="44" t="n">
        <v>98</v>
      </c>
    </row>
    <row r="46" customFormat="false" ht="15" hidden="false" customHeight="false" outlineLevel="0" collapsed="false">
      <c r="B46" s="45" t="n">
        <v>36</v>
      </c>
      <c r="C46" s="46" t="s">
        <v>125</v>
      </c>
      <c r="D46" s="46" t="s">
        <v>126</v>
      </c>
      <c r="E46" s="46" t="s">
        <v>70</v>
      </c>
      <c r="F46" s="46" t="s">
        <v>54</v>
      </c>
      <c r="G46" s="47" t="n">
        <v>12</v>
      </c>
      <c r="H46" s="47" t="n">
        <v>6</v>
      </c>
      <c r="I46" s="48" t="n">
        <v>25</v>
      </c>
      <c r="J46" s="48" t="n">
        <v>0</v>
      </c>
      <c r="K46" s="48" t="n">
        <v>117</v>
      </c>
    </row>
    <row r="47" customFormat="false" ht="15" hidden="false" customHeight="false" outlineLevel="0" collapsed="false">
      <c r="B47" s="33" t="n">
        <v>37</v>
      </c>
      <c r="C47" s="42" t="s">
        <v>127</v>
      </c>
      <c r="D47" s="42" t="s">
        <v>128</v>
      </c>
      <c r="E47" s="42" t="s">
        <v>70</v>
      </c>
      <c r="F47" s="42" t="s">
        <v>54</v>
      </c>
      <c r="G47" s="43" t="n">
        <v>12</v>
      </c>
      <c r="H47" s="43" t="n">
        <v>7</v>
      </c>
      <c r="I47" s="44" t="n">
        <v>22</v>
      </c>
      <c r="J47" s="44" t="n">
        <v>0</v>
      </c>
      <c r="K47" s="44" t="n">
        <v>93</v>
      </c>
    </row>
    <row r="48" customFormat="false" ht="15" hidden="false" customHeight="false" outlineLevel="0" collapsed="false">
      <c r="B48" s="45" t="n">
        <v>38</v>
      </c>
      <c r="C48" s="46" t="s">
        <v>129</v>
      </c>
      <c r="D48" s="46" t="s">
        <v>130</v>
      </c>
      <c r="E48" s="46" t="s">
        <v>70</v>
      </c>
      <c r="F48" s="46" t="s">
        <v>54</v>
      </c>
      <c r="G48" s="47" t="n">
        <v>13</v>
      </c>
      <c r="H48" s="47" t="n">
        <v>7</v>
      </c>
      <c r="I48" s="48" t="n">
        <v>21</v>
      </c>
      <c r="J48" s="48" t="n">
        <v>0</v>
      </c>
      <c r="K48" s="48" t="n">
        <v>80</v>
      </c>
    </row>
    <row r="49" customFormat="false" ht="15" hidden="false" customHeight="false" outlineLevel="0" collapsed="false">
      <c r="B49" s="33" t="n">
        <v>39</v>
      </c>
      <c r="C49" s="42" t="s">
        <v>131</v>
      </c>
      <c r="D49" s="42" t="s">
        <v>132</v>
      </c>
      <c r="E49" s="42" t="s">
        <v>70</v>
      </c>
      <c r="F49" s="42" t="s">
        <v>54</v>
      </c>
      <c r="G49" s="43" t="n">
        <v>13</v>
      </c>
      <c r="H49" s="43" t="n">
        <v>8</v>
      </c>
      <c r="I49" s="44" t="n">
        <v>19</v>
      </c>
      <c r="J49" s="44" t="n">
        <v>0</v>
      </c>
      <c r="K49" s="44" t="n">
        <v>60</v>
      </c>
    </row>
    <row r="50" customFormat="false" ht="15" hidden="false" customHeight="false" outlineLevel="0" collapsed="false">
      <c r="B50" s="45" t="n">
        <v>40</v>
      </c>
      <c r="C50" s="46" t="s">
        <v>133</v>
      </c>
      <c r="D50" s="46" t="s">
        <v>134</v>
      </c>
      <c r="E50" s="46" t="s">
        <v>70</v>
      </c>
      <c r="F50" s="46" t="s">
        <v>54</v>
      </c>
      <c r="G50" s="47" t="n">
        <v>14</v>
      </c>
      <c r="H50" s="47" t="n">
        <v>8</v>
      </c>
      <c r="I50" s="48" t="n">
        <v>18</v>
      </c>
      <c r="J50" s="48" t="n">
        <v>0</v>
      </c>
      <c r="K50" s="48" t="n">
        <v>65</v>
      </c>
    </row>
    <row r="51" customFormat="false" ht="15" hidden="false" customHeight="false" outlineLevel="0" collapsed="false">
      <c r="B51" s="33" t="n">
        <v>41</v>
      </c>
      <c r="C51" s="42" t="s">
        <v>135</v>
      </c>
      <c r="D51" s="42" t="s">
        <v>136</v>
      </c>
      <c r="E51" s="42" t="s">
        <v>70</v>
      </c>
      <c r="F51" s="42" t="s">
        <v>54</v>
      </c>
      <c r="G51" s="43" t="n">
        <v>14</v>
      </c>
      <c r="H51" s="43" t="n">
        <v>7</v>
      </c>
      <c r="I51" s="44" t="n">
        <v>18</v>
      </c>
      <c r="J51" s="44" t="n">
        <v>0</v>
      </c>
      <c r="K51" s="44" t="n">
        <v>71</v>
      </c>
    </row>
    <row r="52" customFormat="false" ht="15" hidden="false" customHeight="false" outlineLevel="0" collapsed="false">
      <c r="B52" s="45" t="n">
        <v>42</v>
      </c>
      <c r="C52" s="46" t="s">
        <v>137</v>
      </c>
      <c r="D52" s="46" t="s">
        <v>138</v>
      </c>
      <c r="E52" s="46" t="s">
        <v>70</v>
      </c>
      <c r="F52" s="46" t="s">
        <v>54</v>
      </c>
      <c r="G52" s="47" t="n">
        <v>15</v>
      </c>
      <c r="H52" s="47" t="n">
        <v>8</v>
      </c>
      <c r="I52" s="48" t="n">
        <v>15</v>
      </c>
      <c r="J52" s="48" t="n">
        <v>0</v>
      </c>
      <c r="K52" s="48" t="n">
        <v>56</v>
      </c>
    </row>
    <row r="53" customFormat="false" ht="15" hidden="false" customHeight="false" outlineLevel="0" collapsed="false">
      <c r="B53" s="33" t="n">
        <v>43</v>
      </c>
      <c r="C53" s="42" t="s">
        <v>139</v>
      </c>
      <c r="D53" s="42" t="s">
        <v>140</v>
      </c>
      <c r="E53" s="42" t="s">
        <v>70</v>
      </c>
      <c r="F53" s="42" t="s">
        <v>54</v>
      </c>
      <c r="G53" s="43" t="n">
        <v>16</v>
      </c>
      <c r="H53" s="43" t="n">
        <v>8</v>
      </c>
      <c r="I53" s="44" t="n">
        <v>14</v>
      </c>
      <c r="J53" s="44" t="n">
        <v>0</v>
      </c>
      <c r="K53" s="44" t="n">
        <v>57</v>
      </c>
    </row>
    <row r="54" customFormat="false" ht="15" hidden="false" customHeight="false" outlineLevel="0" collapsed="false">
      <c r="B54" s="45" t="n">
        <v>44</v>
      </c>
      <c r="C54" s="46" t="s">
        <v>141</v>
      </c>
      <c r="D54" s="46" t="s">
        <v>142</v>
      </c>
      <c r="E54" s="46" t="s">
        <v>70</v>
      </c>
      <c r="F54" s="46" t="s">
        <v>54</v>
      </c>
      <c r="G54" s="47" t="n">
        <v>15</v>
      </c>
      <c r="H54" s="47" t="n">
        <v>9</v>
      </c>
      <c r="I54" s="48" t="n">
        <v>13</v>
      </c>
      <c r="J54" s="48" t="n">
        <v>0</v>
      </c>
      <c r="K54" s="48" t="n">
        <v>30</v>
      </c>
    </row>
    <row r="55" customFormat="false" ht="15" hidden="false" customHeight="false" outlineLevel="0" collapsed="false">
      <c r="B55" s="33" t="n">
        <v>45</v>
      </c>
      <c r="C55" s="42" t="s">
        <v>143</v>
      </c>
      <c r="D55" s="42" t="s">
        <v>144</v>
      </c>
      <c r="E55" s="42" t="s">
        <v>70</v>
      </c>
      <c r="F55" s="42" t="s">
        <v>54</v>
      </c>
      <c r="G55" s="43" t="n">
        <v>16</v>
      </c>
      <c r="H55" s="43" t="n">
        <v>9</v>
      </c>
      <c r="I55" s="44" t="n">
        <v>13</v>
      </c>
      <c r="J55" s="44" t="n">
        <v>0</v>
      </c>
      <c r="K55" s="44" t="n">
        <v>45</v>
      </c>
    </row>
    <row r="56" customFormat="false" ht="15" hidden="false" customHeight="false" outlineLevel="0" collapsed="false">
      <c r="B56" s="45" t="n">
        <v>46</v>
      </c>
      <c r="C56" s="46" t="s">
        <v>145</v>
      </c>
      <c r="D56" s="46" t="s">
        <v>146</v>
      </c>
      <c r="E56" s="46" t="s">
        <v>70</v>
      </c>
      <c r="F56" s="46" t="s">
        <v>54</v>
      </c>
      <c r="G56" s="47" t="n">
        <v>17</v>
      </c>
      <c r="H56" s="47" t="n">
        <v>9</v>
      </c>
      <c r="I56" s="48" t="n">
        <v>12</v>
      </c>
      <c r="J56" s="48" t="n">
        <v>0</v>
      </c>
      <c r="K56" s="48" t="n">
        <v>50</v>
      </c>
    </row>
    <row r="57" customFormat="false" ht="15" hidden="false" customHeight="false" outlineLevel="0" collapsed="false">
      <c r="B57" s="33" t="n">
        <v>47</v>
      </c>
      <c r="C57" s="42" t="s">
        <v>147</v>
      </c>
      <c r="D57" s="42" t="s">
        <v>148</v>
      </c>
      <c r="E57" s="42" t="s">
        <v>70</v>
      </c>
      <c r="F57" s="42" t="s">
        <v>54</v>
      </c>
      <c r="G57" s="43" t="n">
        <v>18</v>
      </c>
      <c r="H57" s="43" t="n">
        <v>9</v>
      </c>
      <c r="I57" s="44" t="n">
        <v>11</v>
      </c>
      <c r="J57" s="44" t="n">
        <v>0</v>
      </c>
      <c r="K57" s="44" t="n">
        <v>42</v>
      </c>
    </row>
  </sheetData>
  <autoFilter ref="B10:K57"/>
  <mergeCells count="1">
    <mergeCell ref="B8:K8"/>
  </mergeCells>
  <printOptions headings="false" gridLines="false" gridLinesSet="true" horizontalCentered="false" verticalCentered="false"/>
  <pageMargins left="0.4" right="0.4"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3B4D"/>
    <pageSetUpPr fitToPage="true"/>
  </sheetPr>
  <dimension ref="A1:D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46"/>
    <col collapsed="false" customWidth="true" hidden="false" outlineLevel="0" max="3" min="3" style="0" width="14"/>
    <col collapsed="false" customWidth="true" hidden="false" outlineLevel="0" max="4" min="4" style="0" width="92"/>
  </cols>
  <sheetData>
    <row r="1" customFormat="false" ht="6" hidden="false" customHeight="true" outlineLevel="0" collapsed="false">
      <c r="A1" s="1"/>
      <c r="B1" s="1"/>
      <c r="C1" s="1"/>
      <c r="D1" s="1"/>
    </row>
    <row r="2" customFormat="false" ht="30" hidden="false" customHeight="true" outlineLevel="0" collapsed="false">
      <c r="A2" s="1"/>
      <c r="B2" s="1"/>
      <c r="C2" s="1"/>
      <c r="D2" s="1"/>
    </row>
    <row r="3" customFormat="false" ht="30" hidden="false" customHeight="true" outlineLevel="0" collapsed="false">
      <c r="A3" s="1"/>
      <c r="B3" s="1"/>
      <c r="C3" s="1"/>
      <c r="D3" s="1"/>
    </row>
    <row r="4" customFormat="false" ht="30" hidden="false" customHeight="true" outlineLevel="0" collapsed="false">
      <c r="A4" s="1"/>
      <c r="B4" s="1"/>
      <c r="C4" s="1"/>
      <c r="D4" s="1"/>
    </row>
    <row r="5" customFormat="false" ht="4.5" hidden="false" customHeight="true" outlineLevel="0" collapsed="false">
      <c r="A5" s="2"/>
      <c r="B5" s="2"/>
      <c r="C5" s="2"/>
      <c r="D5" s="2"/>
    </row>
    <row r="7" customFormat="false" ht="27.75" hidden="false" customHeight="true" outlineLevel="0" collapsed="false">
      <c r="B7" s="3" t="s">
        <v>149</v>
      </c>
    </row>
    <row r="9" customFormat="false" ht="19.5" hidden="false" customHeight="true" outlineLevel="0" collapsed="false">
      <c r="B9" s="5" t="s">
        <v>150</v>
      </c>
      <c r="C9" s="1"/>
      <c r="D9" s="1"/>
    </row>
    <row r="10" customFormat="false" ht="27.75" hidden="false" customHeight="true" outlineLevel="0" collapsed="false">
      <c r="B10" s="30" t="s">
        <v>151</v>
      </c>
      <c r="C10" s="49" t="n">
        <v>7440</v>
      </c>
      <c r="D10" s="50" t="s">
        <v>152</v>
      </c>
    </row>
    <row r="11" customFormat="false" ht="27.75" hidden="false" customHeight="true" outlineLevel="0" collapsed="false">
      <c r="B11" s="30" t="s">
        <v>153</v>
      </c>
      <c r="C11" s="51" t="n">
        <v>2.576</v>
      </c>
      <c r="D11" s="50" t="s">
        <v>154</v>
      </c>
    </row>
    <row r="12" customFormat="false" ht="27.75" hidden="false" customHeight="true" outlineLevel="0" collapsed="false">
      <c r="B12" s="30" t="s">
        <v>155</v>
      </c>
      <c r="C12" s="52" t="n">
        <v>2</v>
      </c>
      <c r="D12" s="50" t="s">
        <v>156</v>
      </c>
    </row>
    <row r="13" customFormat="false" ht="27.75" hidden="false" customHeight="true" outlineLevel="0" collapsed="false">
      <c r="B13" s="30" t="s">
        <v>157</v>
      </c>
      <c r="C13" s="53" t="n">
        <v>0.5</v>
      </c>
      <c r="D13" s="50" t="s">
        <v>158</v>
      </c>
    </row>
    <row r="14" customFormat="false" ht="27.75" hidden="false" customHeight="true" outlineLevel="0" collapsed="false">
      <c r="B14" s="30" t="s">
        <v>159</v>
      </c>
      <c r="C14" s="54" t="n">
        <v>0.6</v>
      </c>
      <c r="D14" s="50" t="s">
        <v>160</v>
      </c>
    </row>
    <row r="15" customFormat="false" ht="27.75" hidden="false" customHeight="true" outlineLevel="0" collapsed="false">
      <c r="B15" s="30" t="s">
        <v>161</v>
      </c>
      <c r="C15" s="54" t="n">
        <v>0.35</v>
      </c>
      <c r="D15" s="50" t="s">
        <v>162</v>
      </c>
    </row>
    <row r="17" customFormat="false" ht="19.5" hidden="false" customHeight="true" outlineLevel="0" collapsed="false">
      <c r="B17" s="5" t="s">
        <v>163</v>
      </c>
      <c r="C17" s="1"/>
      <c r="D17" s="1"/>
    </row>
    <row r="18" customFormat="false" ht="30" hidden="false" customHeight="true" outlineLevel="0" collapsed="false">
      <c r="B18" s="4" t="s">
        <v>164</v>
      </c>
      <c r="C18" s="4"/>
      <c r="D18" s="4"/>
    </row>
    <row r="19" customFormat="false" ht="30" hidden="false" customHeight="true" outlineLevel="0" collapsed="false">
      <c r="B19" s="4" t="s">
        <v>165</v>
      </c>
      <c r="C19" s="4"/>
      <c r="D19" s="4"/>
    </row>
    <row r="20" customFormat="false" ht="30" hidden="false" customHeight="true" outlineLevel="0" collapsed="false">
      <c r="B20" s="4" t="s">
        <v>166</v>
      </c>
      <c r="C20" s="4"/>
      <c r="D20" s="4"/>
    </row>
    <row r="21" customFormat="false" ht="30" hidden="false" customHeight="true" outlineLevel="0" collapsed="false">
      <c r="B21" s="4" t="s">
        <v>167</v>
      </c>
      <c r="C21" s="4"/>
      <c r="D21" s="4"/>
    </row>
    <row r="22" customFormat="false" ht="30" hidden="false" customHeight="true" outlineLevel="0" collapsed="false">
      <c r="B22" s="4" t="s">
        <v>168</v>
      </c>
      <c r="C22" s="4"/>
      <c r="D22" s="4"/>
    </row>
    <row r="23" customFormat="false" ht="30" hidden="false" customHeight="true" outlineLevel="0" collapsed="false">
      <c r="B23" s="4" t="s">
        <v>169</v>
      </c>
      <c r="C23" s="4"/>
      <c r="D23" s="4"/>
    </row>
    <row r="25" customFormat="false" ht="19.5" hidden="false" customHeight="true" outlineLevel="0" collapsed="false">
      <c r="B25" s="5" t="s">
        <v>170</v>
      </c>
      <c r="C25" s="1"/>
      <c r="D25" s="1"/>
    </row>
    <row r="26" customFormat="false" ht="30" hidden="false" customHeight="true" outlineLevel="0" collapsed="false">
      <c r="B26" s="4" t="s">
        <v>171</v>
      </c>
      <c r="C26" s="4"/>
      <c r="D26" s="4"/>
    </row>
    <row r="27" customFormat="false" ht="30" hidden="false" customHeight="true" outlineLevel="0" collapsed="false">
      <c r="B27" s="4" t="s">
        <v>172</v>
      </c>
      <c r="C27" s="4"/>
      <c r="D27" s="4"/>
    </row>
    <row r="28" customFormat="false" ht="30" hidden="false" customHeight="true" outlineLevel="0" collapsed="false">
      <c r="B28" s="4" t="s">
        <v>173</v>
      </c>
      <c r="C28" s="4"/>
      <c r="D28" s="4"/>
    </row>
    <row r="29" customFormat="false" ht="30" hidden="false" customHeight="true" outlineLevel="0" collapsed="false">
      <c r="B29" s="4" t="s">
        <v>174</v>
      </c>
      <c r="C29" s="4"/>
      <c r="D29" s="4"/>
    </row>
    <row r="30" customFormat="false" ht="30" hidden="false" customHeight="true" outlineLevel="0" collapsed="false">
      <c r="B30" s="4" t="s">
        <v>175</v>
      </c>
      <c r="C30" s="4"/>
      <c r="D30" s="4"/>
    </row>
    <row r="32" customFormat="false" ht="19.5" hidden="false" customHeight="true" outlineLevel="0" collapsed="false">
      <c r="B32" s="5" t="s">
        <v>176</v>
      </c>
      <c r="C32" s="1"/>
      <c r="D32" s="1"/>
    </row>
    <row r="33" customFormat="false" ht="42" hidden="false" customHeight="true" outlineLevel="0" collapsed="false">
      <c r="B33" s="30" t="s">
        <v>177</v>
      </c>
      <c r="C33" s="4" t="s">
        <v>178</v>
      </c>
      <c r="D33" s="4"/>
    </row>
    <row r="34" customFormat="false" ht="15" hidden="false" customHeight="false" outlineLevel="0" collapsed="false">
      <c r="B34" s="30" t="s">
        <v>179</v>
      </c>
      <c r="C34" s="20" t="s">
        <v>180</v>
      </c>
    </row>
    <row r="35" customFormat="false" ht="15" hidden="false" customHeight="false" outlineLevel="0" collapsed="false">
      <c r="B35" s="30" t="s">
        <v>181</v>
      </c>
      <c r="C35" s="20" t="s">
        <v>182</v>
      </c>
    </row>
  </sheetData>
  <mergeCells count="12">
    <mergeCell ref="B18:D18"/>
    <mergeCell ref="B19:D19"/>
    <mergeCell ref="B20:D20"/>
    <mergeCell ref="B21:D21"/>
    <mergeCell ref="B22:D22"/>
    <mergeCell ref="B23:D23"/>
    <mergeCell ref="B26:D26"/>
    <mergeCell ref="B27:D27"/>
    <mergeCell ref="B28:D28"/>
    <mergeCell ref="B29:D29"/>
    <mergeCell ref="B30:D30"/>
    <mergeCell ref="C33:D33"/>
  </mergeCells>
  <hyperlinks>
    <hyperlink ref="C34" r:id="rId1" display="https://thegeneticgenealogist.com/2020/03/27/version-4-0-march-2020-update-to-the-shared-cm-project/"/>
    <hyperlink ref="C35" r:id="rId2" display="https://dnapainter.com/tools/sharedcmv4"/>
  </hyperlinks>
  <printOptions headings="false" gridLines="false" gridLinesSet="true" horizontalCentered="false" verticalCentered="false"/>
  <pageMargins left="0.4" right="0.4"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9AA5AB"/>
    <pageSetUpPr fitToPage="false"/>
  </sheetPr>
  <dimension ref="A1:D1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55" width="15"/>
    <col collapsed="false" customWidth="true" hidden="false" outlineLevel="0" max="2" min="2" style="55" width="55"/>
    <col collapsed="false" customWidth="true" hidden="false" outlineLevel="0" max="4" min="4" style="0" width="60"/>
  </cols>
  <sheetData>
    <row r="1" customFormat="false" ht="30" hidden="false" customHeight="true" outlineLevel="0" collapsed="false">
      <c r="A1" s="56" t="s">
        <v>183</v>
      </c>
      <c r="B1" s="56" t="s">
        <v>184</v>
      </c>
      <c r="D1" s="57" t="s">
        <v>185</v>
      </c>
    </row>
    <row r="2" customFormat="false" ht="15" hidden="false" customHeight="true" outlineLevel="0" collapsed="false">
      <c r="A2" s="58" t="n">
        <v>0</v>
      </c>
      <c r="B2" s="58" t="s">
        <v>186</v>
      </c>
      <c r="D2" s="59" t="s">
        <v>187</v>
      </c>
    </row>
    <row r="3" customFormat="false" ht="15" hidden="false" customHeight="true" outlineLevel="0" collapsed="false">
      <c r="A3" s="58" t="n">
        <v>20</v>
      </c>
      <c r="B3" s="58" t="s">
        <v>188</v>
      </c>
    </row>
    <row r="4" customFormat="false" ht="15" hidden="false" customHeight="true" outlineLevel="0" collapsed="false">
      <c r="A4" s="58" t="n">
        <v>50</v>
      </c>
      <c r="B4" s="58" t="s">
        <v>97</v>
      </c>
    </row>
    <row r="5" customFormat="false" ht="15" hidden="false" customHeight="true" outlineLevel="0" collapsed="false">
      <c r="A5" s="58" t="n">
        <v>100</v>
      </c>
      <c r="B5" s="58" t="s">
        <v>189</v>
      </c>
    </row>
    <row r="6" customFormat="false" ht="15" hidden="false" customHeight="true" outlineLevel="0" collapsed="false">
      <c r="A6" s="58" t="n">
        <v>150</v>
      </c>
      <c r="B6" s="58" t="s">
        <v>81</v>
      </c>
    </row>
    <row r="7" customFormat="false" ht="15" hidden="false" customHeight="true" outlineLevel="0" collapsed="false">
      <c r="A7" s="58" t="n">
        <v>250</v>
      </c>
      <c r="B7" s="58" t="s">
        <v>190</v>
      </c>
    </row>
    <row r="8" customFormat="false" ht="15" hidden="false" customHeight="true" outlineLevel="0" collapsed="false">
      <c r="A8" s="58" t="n">
        <v>325</v>
      </c>
      <c r="B8" s="58" t="s">
        <v>191</v>
      </c>
    </row>
    <row r="9" customFormat="false" ht="15" hidden="false" customHeight="true" outlineLevel="0" collapsed="false">
      <c r="A9" s="58" t="n">
        <v>650</v>
      </c>
      <c r="B9" s="58" t="s">
        <v>68</v>
      </c>
    </row>
    <row r="10" customFormat="false" ht="15" hidden="false" customHeight="true" outlineLevel="0" collapsed="false">
      <c r="A10" s="58" t="n">
        <v>1300</v>
      </c>
      <c r="B10" s="58" t="s">
        <v>192</v>
      </c>
    </row>
    <row r="11" customFormat="false" ht="15" hidden="false" customHeight="true" outlineLevel="0" collapsed="false">
      <c r="A11" s="58" t="n">
        <v>2200</v>
      </c>
      <c r="B11" s="58" t="s">
        <v>55</v>
      </c>
    </row>
    <row r="12" customFormat="false" ht="15" hidden="false" customHeight="true" outlineLevel="0" collapsed="false">
      <c r="A12" s="58" t="n">
        <v>3100</v>
      </c>
      <c r="B12" s="58" t="s">
        <v>193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9AA5AB"/>
    <pageSetUpPr fitToPage="true"/>
  </sheetPr>
  <dimension ref="A1:P7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50"/>
    <col collapsed="false" customWidth="true" hidden="false" outlineLevel="0" max="11" min="3" style="0" width="9"/>
    <col collapsed="false" customWidth="true" hidden="false" outlineLevel="0" max="12" min="12" style="0" width="13"/>
    <col collapsed="false" customWidth="true" hidden="false" outlineLevel="0" max="13" min="13" style="0" width="9"/>
    <col collapsed="false" customWidth="true" hidden="false" outlineLevel="0" max="14" min="14" style="0" width="13"/>
    <col collapsed="false" customWidth="true" hidden="false" outlineLevel="0" max="15" min="15" style="0" width="11"/>
    <col collapsed="false" customWidth="true" hidden="false" outlineLevel="0" max="16" min="16" style="0" width="7"/>
  </cols>
  <sheetData>
    <row r="1" customFormat="false" ht="17.35" hidden="false" customHeight="false" outlineLevel="0" collapsed="false">
      <c r="A1" s="60" t="s">
        <v>194</v>
      </c>
    </row>
    <row r="2" customFormat="false" ht="15" hidden="false" customHeight="false" outlineLevel="0" collapsed="false">
      <c r="A2" s="59" t="s">
        <v>195</v>
      </c>
    </row>
    <row r="4" customFormat="false" ht="23.85" hidden="false" customHeight="false" outlineLevel="0" collapsed="false">
      <c r="A4" s="61" t="s">
        <v>39</v>
      </c>
      <c r="B4" s="61" t="s">
        <v>23</v>
      </c>
      <c r="C4" s="61" t="s">
        <v>25</v>
      </c>
      <c r="D4" s="61" t="s">
        <v>26</v>
      </c>
      <c r="E4" s="61" t="s">
        <v>27</v>
      </c>
      <c r="F4" s="61" t="s">
        <v>50</v>
      </c>
      <c r="G4" s="61" t="s">
        <v>49</v>
      </c>
      <c r="H4" s="61" t="s">
        <v>29</v>
      </c>
      <c r="I4" s="61" t="s">
        <v>196</v>
      </c>
      <c r="J4" s="61" t="s">
        <v>197</v>
      </c>
      <c r="K4" s="61" t="s">
        <v>198</v>
      </c>
      <c r="L4" s="61" t="s">
        <v>199</v>
      </c>
      <c r="M4" s="61" t="s">
        <v>200</v>
      </c>
      <c r="N4" s="61" t="s">
        <v>201</v>
      </c>
      <c r="O4" s="61" t="s">
        <v>28</v>
      </c>
      <c r="P4" s="61" t="s">
        <v>22</v>
      </c>
    </row>
    <row r="5" customFormat="false" ht="15" hidden="false" customHeight="false" outlineLevel="0" collapsed="false">
      <c r="A5" s="62" t="n">
        <v>1</v>
      </c>
      <c r="B5" s="63" t="str">
        <f aca="false">'Shared cM Data'!C11</f>
        <v>Parent / child</v>
      </c>
      <c r="C5" s="64" t="n">
        <f aca="false">'Shared cM Data'!I11</f>
        <v>3485</v>
      </c>
      <c r="D5" s="64" t="n">
        <f aca="false">'Shared cM Data'!J11</f>
        <v>2376</v>
      </c>
      <c r="E5" s="64" t="n">
        <f aca="false">'Shared cM Data'!K11</f>
        <v>3720</v>
      </c>
      <c r="F5" s="63" t="n">
        <f aca="false">'Shared cM Data'!G11</f>
        <v>1</v>
      </c>
      <c r="G5" s="63" t="str">
        <f aca="false">'Shared cM Data'!F11</f>
        <v>Full</v>
      </c>
      <c r="H5" s="63" t="n">
        <f aca="false">'Shared cM Data'!H11</f>
        <v>1</v>
      </c>
      <c r="I5" s="65" t="n">
        <f aca="false">IFERROR((C5-D5)/Z_Edge,0)</f>
        <v>430.512422360248</v>
      </c>
      <c r="J5" s="65" t="n">
        <f aca="false">IFERROR((E5-C5)/Z_Edge,0)</f>
        <v>91.2267080745342</v>
      </c>
      <c r="K5" s="62" t="n">
        <f aca="false">IF(AND(ISNUMBER(Input_cM),Input_cM&gt;=D5,Input_cM&lt;=E5),1,0)</f>
        <v>0</v>
      </c>
      <c r="L5" s="66" t="n">
        <f aca="false">IF(K5=1,IFERROR(2/(SQRT(2*PI())*(I5+J5))*EXP(-0.5*((Input_cM-C5)/IF(Input_cM&lt;C5,I5,J5))^2),0),0)</f>
        <v>0</v>
      </c>
      <c r="M5" s="65" t="n">
        <f aca="false">IF(Prior_Mode="Uniform",1,Prior_Base^F5*IF(G5="Half",Half_Factor,1))</f>
        <v>2</v>
      </c>
      <c r="N5" s="66" t="n">
        <f aca="false">L5*M5</f>
        <v>0</v>
      </c>
      <c r="O5" s="67" t="n">
        <f aca="false">IF(SUM($N$5:$N$51)=0,0,N5/SUM($N$5:$N$51))</f>
        <v>0</v>
      </c>
      <c r="P5" s="62" t="n">
        <f aca="false">RANK(N5,$N$5:$N$51,0)+COUNTIF($N$5:N5,N5)-1</f>
        <v>7</v>
      </c>
    </row>
    <row r="6" customFormat="false" ht="15" hidden="false" customHeight="false" outlineLevel="0" collapsed="false">
      <c r="A6" s="62" t="n">
        <v>2</v>
      </c>
      <c r="B6" s="63" t="str">
        <f aca="false">'Shared cM Data'!C12</f>
        <v>Full sibling</v>
      </c>
      <c r="C6" s="64" t="n">
        <f aca="false">'Shared cM Data'!I12</f>
        <v>2613</v>
      </c>
      <c r="D6" s="64" t="n">
        <f aca="false">'Shared cM Data'!J12</f>
        <v>1613</v>
      </c>
      <c r="E6" s="64" t="n">
        <f aca="false">'Shared cM Data'!K12</f>
        <v>3488</v>
      </c>
      <c r="F6" s="63" t="n">
        <f aca="false">'Shared cM Data'!G12</f>
        <v>2</v>
      </c>
      <c r="G6" s="63" t="str">
        <f aca="false">'Shared cM Data'!F12</f>
        <v>Full</v>
      </c>
      <c r="H6" s="63" t="n">
        <f aca="false">'Shared cM Data'!H12</f>
        <v>1</v>
      </c>
      <c r="I6" s="65" t="n">
        <f aca="false">IFERROR((C6-D6)/Z_Edge,0)</f>
        <v>388.198757763975</v>
      </c>
      <c r="J6" s="65" t="n">
        <f aca="false">IFERROR((E6-C6)/Z_Edge,0)</f>
        <v>339.673913043478</v>
      </c>
      <c r="K6" s="62" t="n">
        <f aca="false">IF(AND(ISNUMBER(Input_cM),Input_cM&gt;=D6,Input_cM&lt;=E6),1,0)</f>
        <v>0</v>
      </c>
      <c r="L6" s="66" t="n">
        <f aca="false">IF(K6=1,IFERROR(2/(SQRT(2*PI())*(I6+J6))*EXP(-0.5*((Input_cM-C6)/IF(Input_cM&lt;C6,I6,J6))^2),0),0)</f>
        <v>0</v>
      </c>
      <c r="M6" s="65" t="n">
        <f aca="false">IF(Prior_Mode="Uniform",1,Prior_Base^F6*IF(G6="Half",Half_Factor,1))</f>
        <v>4</v>
      </c>
      <c r="N6" s="66" t="n">
        <f aca="false">L6*M6</f>
        <v>0</v>
      </c>
      <c r="O6" s="67" t="n">
        <f aca="false">IF(SUM($N$5:$N$51)=0,0,N6/SUM($N$5:$N$51))</f>
        <v>0</v>
      </c>
      <c r="P6" s="62" t="n">
        <f aca="false">RANK(N6,$N$5:$N$51,0)+COUNTIF($N$5:N6,N6)-1</f>
        <v>8</v>
      </c>
    </row>
    <row r="7" customFormat="false" ht="15" hidden="false" customHeight="false" outlineLevel="0" collapsed="false">
      <c r="A7" s="62" t="n">
        <v>3</v>
      </c>
      <c r="B7" s="63" t="str">
        <f aca="false">'Shared cM Data'!C13</f>
        <v>Half sibling</v>
      </c>
      <c r="C7" s="64" t="n">
        <f aca="false">'Shared cM Data'!I13</f>
        <v>1759</v>
      </c>
      <c r="D7" s="64" t="n">
        <f aca="false">'Shared cM Data'!J13</f>
        <v>1160</v>
      </c>
      <c r="E7" s="64" t="n">
        <f aca="false">'Shared cM Data'!K13</f>
        <v>2436</v>
      </c>
      <c r="F7" s="63" t="n">
        <f aca="false">'Shared cM Data'!G13</f>
        <v>2</v>
      </c>
      <c r="G7" s="63" t="str">
        <f aca="false">'Shared cM Data'!F13</f>
        <v>Half</v>
      </c>
      <c r="H7" s="63" t="n">
        <f aca="false">'Shared cM Data'!H13</f>
        <v>1</v>
      </c>
      <c r="I7" s="65" t="n">
        <f aca="false">IFERROR((C7-D7)/Z_Edge,0)</f>
        <v>232.531055900621</v>
      </c>
      <c r="J7" s="65" t="n">
        <f aca="false">IFERROR((E7-C7)/Z_Edge,0)</f>
        <v>262.810559006211</v>
      </c>
      <c r="K7" s="62" t="n">
        <f aca="false">IF(AND(ISNUMBER(Input_cM),Input_cM&gt;=D7,Input_cM&lt;=E7),1,0)</f>
        <v>0</v>
      </c>
      <c r="L7" s="66" t="n">
        <f aca="false">IF(K7=1,IFERROR(2/(SQRT(2*PI())*(I7+J7))*EXP(-0.5*((Input_cM-C7)/IF(Input_cM&lt;C7,I7,J7))^2),0),0)</f>
        <v>0</v>
      </c>
      <c r="M7" s="65" t="n">
        <f aca="false">IF(Prior_Mode="Uniform",1,Prior_Base^F7*IF(G7="Half",Half_Factor,1))</f>
        <v>2</v>
      </c>
      <c r="N7" s="66" t="n">
        <f aca="false">L7*M7</f>
        <v>0</v>
      </c>
      <c r="O7" s="67" t="n">
        <f aca="false">IF(SUM($N$5:$N$51)=0,0,N7/SUM($N$5:$N$51))</f>
        <v>0</v>
      </c>
      <c r="P7" s="62" t="n">
        <f aca="false">RANK(N7,$N$5:$N$51,0)+COUNTIF($N$5:N7,N7)-1</f>
        <v>9</v>
      </c>
    </row>
    <row r="8" customFormat="false" ht="15" hidden="false" customHeight="false" outlineLevel="0" collapsed="false">
      <c r="A8" s="62" t="n">
        <v>4</v>
      </c>
      <c r="B8" s="63" t="str">
        <f aca="false">'Shared cM Data'!C14</f>
        <v>Grandparent / grandchild</v>
      </c>
      <c r="C8" s="64" t="n">
        <f aca="false">'Shared cM Data'!I14</f>
        <v>1754</v>
      </c>
      <c r="D8" s="64" t="n">
        <f aca="false">'Shared cM Data'!J14</f>
        <v>984</v>
      </c>
      <c r="E8" s="64" t="n">
        <f aca="false">'Shared cM Data'!K14</f>
        <v>2462</v>
      </c>
      <c r="F8" s="63" t="n">
        <f aca="false">'Shared cM Data'!G14</f>
        <v>2</v>
      </c>
      <c r="G8" s="63" t="str">
        <f aca="false">'Shared cM Data'!F14</f>
        <v>Full</v>
      </c>
      <c r="H8" s="63" t="n">
        <f aca="false">'Shared cM Data'!H14</f>
        <v>2</v>
      </c>
      <c r="I8" s="65" t="n">
        <f aca="false">IFERROR((C8-D8)/Z_Edge,0)</f>
        <v>298.913043478261</v>
      </c>
      <c r="J8" s="65" t="n">
        <f aca="false">IFERROR((E8-C8)/Z_Edge,0)</f>
        <v>274.844720496894</v>
      </c>
      <c r="K8" s="62" t="n">
        <f aca="false">IF(AND(ISNUMBER(Input_cM),Input_cM&gt;=D8,Input_cM&lt;=E8),1,0)</f>
        <v>0</v>
      </c>
      <c r="L8" s="66" t="n">
        <f aca="false">IF(K8=1,IFERROR(2/(SQRT(2*PI())*(I8+J8))*EXP(-0.5*((Input_cM-C8)/IF(Input_cM&lt;C8,I8,J8))^2),0),0)</f>
        <v>0</v>
      </c>
      <c r="M8" s="65" t="n">
        <f aca="false">IF(Prior_Mode="Uniform",1,Prior_Base^F8*IF(G8="Half",Half_Factor,1))</f>
        <v>4</v>
      </c>
      <c r="N8" s="66" t="n">
        <f aca="false">L8*M8</f>
        <v>0</v>
      </c>
      <c r="O8" s="67" t="n">
        <f aca="false">IF(SUM($N$5:$N$51)=0,0,N8/SUM($N$5:$N$51))</f>
        <v>0</v>
      </c>
      <c r="P8" s="62" t="n">
        <f aca="false">RANK(N8,$N$5:$N$51,0)+COUNTIF($N$5:N8,N8)-1</f>
        <v>10</v>
      </c>
    </row>
    <row r="9" customFormat="false" ht="15" hidden="false" customHeight="false" outlineLevel="0" collapsed="false">
      <c r="A9" s="62" t="n">
        <v>5</v>
      </c>
      <c r="B9" s="63" t="str">
        <f aca="false">'Shared cM Data'!C15</f>
        <v>Aunt/uncle · niece/nephew</v>
      </c>
      <c r="C9" s="64" t="n">
        <f aca="false">'Shared cM Data'!I15</f>
        <v>1741</v>
      </c>
      <c r="D9" s="64" t="n">
        <f aca="false">'Shared cM Data'!J15</f>
        <v>1201</v>
      </c>
      <c r="E9" s="64" t="n">
        <f aca="false">'Shared cM Data'!K15</f>
        <v>2282</v>
      </c>
      <c r="F9" s="63" t="n">
        <f aca="false">'Shared cM Data'!G15</f>
        <v>3</v>
      </c>
      <c r="G9" s="63" t="str">
        <f aca="false">'Shared cM Data'!F15</f>
        <v>Full</v>
      </c>
      <c r="H9" s="63" t="n">
        <f aca="false">'Shared cM Data'!H15</f>
        <v>2</v>
      </c>
      <c r="I9" s="65" t="n">
        <f aca="false">IFERROR((C9-D9)/Z_Edge,0)</f>
        <v>209.627329192547</v>
      </c>
      <c r="J9" s="65" t="n">
        <f aca="false">IFERROR((E9-C9)/Z_Edge,0)</f>
        <v>210.015527950311</v>
      </c>
      <c r="K9" s="62" t="n">
        <f aca="false">IF(AND(ISNUMBER(Input_cM),Input_cM&gt;=D9,Input_cM&lt;=E9),1,0)</f>
        <v>0</v>
      </c>
      <c r="L9" s="66" t="n">
        <f aca="false">IF(K9=1,IFERROR(2/(SQRT(2*PI())*(I9+J9))*EXP(-0.5*((Input_cM-C9)/IF(Input_cM&lt;C9,I9,J9))^2),0),0)</f>
        <v>0</v>
      </c>
      <c r="M9" s="65" t="n">
        <f aca="false">IF(Prior_Mode="Uniform",1,Prior_Base^F9*IF(G9="Half",Half_Factor,1))</f>
        <v>8</v>
      </c>
      <c r="N9" s="66" t="n">
        <f aca="false">L9*M9</f>
        <v>0</v>
      </c>
      <c r="O9" s="67" t="n">
        <f aca="false">IF(SUM($N$5:$N$51)=0,0,N9/SUM($N$5:$N$51))</f>
        <v>0</v>
      </c>
      <c r="P9" s="62" t="n">
        <f aca="false">RANK(N9,$N$5:$N$51,0)+COUNTIF($N$5:N9,N9)-1</f>
        <v>11</v>
      </c>
    </row>
    <row r="10" customFormat="false" ht="15" hidden="false" customHeight="false" outlineLevel="0" collapsed="false">
      <c r="A10" s="62" t="n">
        <v>6</v>
      </c>
      <c r="B10" s="63" t="str">
        <f aca="false">'Shared cM Data'!C16</f>
        <v>Great-grandparent / great-grandchild</v>
      </c>
      <c r="C10" s="64" t="n">
        <f aca="false">'Shared cM Data'!I16</f>
        <v>887</v>
      </c>
      <c r="D10" s="64" t="n">
        <f aca="false">'Shared cM Data'!J16</f>
        <v>485</v>
      </c>
      <c r="E10" s="64" t="n">
        <f aca="false">'Shared cM Data'!K16</f>
        <v>1486</v>
      </c>
      <c r="F10" s="63" t="n">
        <f aca="false">'Shared cM Data'!G16</f>
        <v>3</v>
      </c>
      <c r="G10" s="63" t="str">
        <f aca="false">'Shared cM Data'!F16</f>
        <v>Full</v>
      </c>
      <c r="H10" s="63" t="n">
        <f aca="false">'Shared cM Data'!H16</f>
        <v>3</v>
      </c>
      <c r="I10" s="65" t="n">
        <f aca="false">IFERROR((C10-D10)/Z_Edge,0)</f>
        <v>156.055900621118</v>
      </c>
      <c r="J10" s="65" t="n">
        <f aca="false">IFERROR((E10-C10)/Z_Edge,0)</f>
        <v>232.531055900621</v>
      </c>
      <c r="K10" s="62" t="n">
        <f aca="false">IF(AND(ISNUMBER(Input_cM),Input_cM&gt;=D10,Input_cM&lt;=E10),1,0)</f>
        <v>1</v>
      </c>
      <c r="L10" s="66" t="n">
        <f aca="false">IF(K10=1,IFERROR(2/(SQRT(2*PI())*(I10+J10))*EXP(-0.5*((Input_cM-C10)/IF(Input_cM&lt;C10,I10,J10))^2),0),0)</f>
        <v>0.00199638899826559</v>
      </c>
      <c r="M10" s="65" t="n">
        <f aca="false">IF(Prior_Mode="Uniform",1,Prior_Base^F10*IF(G10="Half",Half_Factor,1))</f>
        <v>8</v>
      </c>
      <c r="N10" s="66" t="n">
        <f aca="false">L10*M10</f>
        <v>0.0159711119861247</v>
      </c>
      <c r="O10" s="67" t="n">
        <f aca="false">IF(SUM($N$5:$N$51)=0,0,N10/SUM($N$5:$N$51))</f>
        <v>0.157518693202073</v>
      </c>
      <c r="P10" s="62" t="n">
        <f aca="false">RANK(N10,$N$5:$N$51,0)+COUNTIF($N$5:N10,N10)-1</f>
        <v>3</v>
      </c>
    </row>
    <row r="11" customFormat="false" ht="15" hidden="false" customHeight="false" outlineLevel="0" collapsed="false">
      <c r="A11" s="62" t="n">
        <v>7</v>
      </c>
      <c r="B11" s="63" t="str">
        <f aca="false">'Shared cM Data'!C17</f>
        <v>Half aunt/uncle · half niece/nephew</v>
      </c>
      <c r="C11" s="64" t="n">
        <f aca="false">'Shared cM Data'!I17</f>
        <v>871</v>
      </c>
      <c r="D11" s="64" t="n">
        <f aca="false">'Shared cM Data'!J17</f>
        <v>492</v>
      </c>
      <c r="E11" s="64" t="n">
        <f aca="false">'Shared cM Data'!K17</f>
        <v>1315</v>
      </c>
      <c r="F11" s="63" t="n">
        <f aca="false">'Shared cM Data'!G17</f>
        <v>3</v>
      </c>
      <c r="G11" s="63" t="str">
        <f aca="false">'Shared cM Data'!F17</f>
        <v>Half</v>
      </c>
      <c r="H11" s="63" t="n">
        <f aca="false">'Shared cM Data'!H17</f>
        <v>2</v>
      </c>
      <c r="I11" s="65" t="n">
        <f aca="false">IFERROR((C11-D11)/Z_Edge,0)</f>
        <v>147.127329192547</v>
      </c>
      <c r="J11" s="65" t="n">
        <f aca="false">IFERROR((E11-C11)/Z_Edge,0)</f>
        <v>172.360248447205</v>
      </c>
      <c r="K11" s="62" t="n">
        <f aca="false">IF(AND(ISNUMBER(Input_cM),Input_cM&gt;=D11,Input_cM&lt;=E11),1,0)</f>
        <v>1</v>
      </c>
      <c r="L11" s="66" t="n">
        <f aca="false">IF(K11=1,IFERROR(2/(SQRT(2*PI())*(I11+J11))*EXP(-0.5*((Input_cM-C11)/IF(Input_cM&lt;C11,I11,J11))^2),0),0)</f>
        <v>0.00247207803480067</v>
      </c>
      <c r="M11" s="65" t="n">
        <f aca="false">IF(Prior_Mode="Uniform",1,Prior_Base^F11*IF(G11="Half",Half_Factor,1))</f>
        <v>4</v>
      </c>
      <c r="N11" s="66" t="n">
        <f aca="false">L11*M11</f>
        <v>0.00988831213920269</v>
      </c>
      <c r="O11" s="67" t="n">
        <f aca="false">IF(SUM($N$5:$N$51)=0,0,N11/SUM($N$5:$N$51))</f>
        <v>0.0975257081344496</v>
      </c>
      <c r="P11" s="62" t="n">
        <f aca="false">RANK(N11,$N$5:$N$51,0)+COUNTIF($N$5:N11,N11)-1</f>
        <v>5</v>
      </c>
    </row>
    <row r="12" customFormat="false" ht="15" hidden="false" customHeight="false" outlineLevel="0" collapsed="false">
      <c r="A12" s="62" t="n">
        <v>8</v>
      </c>
      <c r="B12" s="63" t="str">
        <f aca="false">'Shared cM Data'!C18</f>
        <v>1st cousin</v>
      </c>
      <c r="C12" s="64" t="n">
        <f aca="false">'Shared cM Data'!I18</f>
        <v>866</v>
      </c>
      <c r="D12" s="64" t="n">
        <f aca="false">'Shared cM Data'!J18</f>
        <v>396</v>
      </c>
      <c r="E12" s="64" t="n">
        <f aca="false">'Shared cM Data'!K18</f>
        <v>1397</v>
      </c>
      <c r="F12" s="63" t="n">
        <f aca="false">'Shared cM Data'!G18</f>
        <v>4</v>
      </c>
      <c r="G12" s="63" t="str">
        <f aca="false">'Shared cM Data'!F18</f>
        <v>Full</v>
      </c>
      <c r="H12" s="63" t="n">
        <f aca="false">'Shared cM Data'!H18</f>
        <v>2</v>
      </c>
      <c r="I12" s="65" t="n">
        <f aca="false">IFERROR((C12-D12)/Z_Edge,0)</f>
        <v>182.453416149068</v>
      </c>
      <c r="J12" s="65" t="n">
        <f aca="false">IFERROR((E12-C12)/Z_Edge,0)</f>
        <v>206.133540372671</v>
      </c>
      <c r="K12" s="62" t="n">
        <f aca="false">IF(AND(ISNUMBER(Input_cM),Input_cM&gt;=D12,Input_cM&lt;=E12),1,0)</f>
        <v>1</v>
      </c>
      <c r="L12" s="66" t="n">
        <f aca="false">IF(K12=1,IFERROR(2/(SQRT(2*PI())*(I12+J12))*EXP(-0.5*((Input_cM-C12)/IF(Input_cM&lt;C12,I12,J12))^2),0),0)</f>
        <v>0.00204541738728579</v>
      </c>
      <c r="M12" s="65" t="n">
        <f aca="false">IF(Prior_Mode="Uniform",1,Prior_Base^F12*IF(G12="Half",Half_Factor,1))</f>
        <v>16</v>
      </c>
      <c r="N12" s="66" t="n">
        <f aca="false">L12*M12</f>
        <v>0.0327266781965726</v>
      </c>
      <c r="O12" s="67" t="n">
        <f aca="false">IF(SUM($N$5:$N$51)=0,0,N12/SUM($N$5:$N$51))</f>
        <v>0.322774243073838</v>
      </c>
      <c r="P12" s="62" t="n">
        <f aca="false">RANK(N12,$N$5:$N$51,0)+COUNTIF($N$5:N12,N12)-1</f>
        <v>1</v>
      </c>
    </row>
    <row r="13" customFormat="false" ht="15" hidden="false" customHeight="false" outlineLevel="0" collapsed="false">
      <c r="A13" s="62" t="n">
        <v>9</v>
      </c>
      <c r="B13" s="63" t="str">
        <f aca="false">'Shared cM Data'!C19</f>
        <v>Great-aunt/uncle · great-niece/nephew</v>
      </c>
      <c r="C13" s="64" t="n">
        <f aca="false">'Shared cM Data'!I19</f>
        <v>850</v>
      </c>
      <c r="D13" s="64" t="n">
        <f aca="false">'Shared cM Data'!J19</f>
        <v>330</v>
      </c>
      <c r="E13" s="64" t="n">
        <f aca="false">'Shared cM Data'!K19</f>
        <v>1467</v>
      </c>
      <c r="F13" s="63" t="n">
        <f aca="false">'Shared cM Data'!G19</f>
        <v>4</v>
      </c>
      <c r="G13" s="63" t="str">
        <f aca="false">'Shared cM Data'!F19</f>
        <v>Full</v>
      </c>
      <c r="H13" s="63" t="n">
        <f aca="false">'Shared cM Data'!H19</f>
        <v>3</v>
      </c>
      <c r="I13" s="65" t="n">
        <f aca="false">IFERROR((C13-D13)/Z_Edge,0)</f>
        <v>201.863354037267</v>
      </c>
      <c r="J13" s="65" t="n">
        <f aca="false">IFERROR((E13-C13)/Z_Edge,0)</f>
        <v>239.518633540373</v>
      </c>
      <c r="K13" s="62" t="n">
        <f aca="false">IF(AND(ISNUMBER(Input_cM),Input_cM&gt;=D13,Input_cM&lt;=E13),1,0)</f>
        <v>1</v>
      </c>
      <c r="L13" s="66" t="n">
        <f aca="false">IF(K13=1,IFERROR(2/(SQRT(2*PI())*(I13+J13))*EXP(-0.5*((Input_cM-C13)/IF(Input_cM&lt;C13,I13,J13))^2),0),0)</f>
        <v>0.00180769624329655</v>
      </c>
      <c r="M13" s="65" t="n">
        <f aca="false">IF(Prior_Mode="Uniform",1,Prior_Base^F13*IF(G13="Half",Half_Factor,1))</f>
        <v>16</v>
      </c>
      <c r="N13" s="66" t="n">
        <f aca="false">L13*M13</f>
        <v>0.0289231398927449</v>
      </c>
      <c r="O13" s="67" t="n">
        <f aca="false">IF(SUM($N$5:$N$51)=0,0,N13/SUM($N$5:$N$51))</f>
        <v>0.285260988913233</v>
      </c>
      <c r="P13" s="62" t="n">
        <f aca="false">RANK(N13,$N$5:$N$51,0)+COUNTIF($N$5:N13,N13)-1</f>
        <v>2</v>
      </c>
    </row>
    <row r="14" customFormat="false" ht="15" hidden="false" customHeight="false" outlineLevel="0" collapsed="false">
      <c r="A14" s="62" t="n">
        <v>10</v>
      </c>
      <c r="B14" s="63" t="str">
        <f aca="false">'Shared cM Data'!C20</f>
        <v>Half 1st cousin</v>
      </c>
      <c r="C14" s="64" t="n">
        <f aca="false">'Shared cM Data'!I20</f>
        <v>449</v>
      </c>
      <c r="D14" s="64" t="n">
        <f aca="false">'Shared cM Data'!J20</f>
        <v>156</v>
      </c>
      <c r="E14" s="64" t="n">
        <f aca="false">'Shared cM Data'!K20</f>
        <v>979</v>
      </c>
      <c r="F14" s="63" t="n">
        <f aca="false">'Shared cM Data'!G20</f>
        <v>4</v>
      </c>
      <c r="G14" s="63" t="str">
        <f aca="false">'Shared cM Data'!F20</f>
        <v>Half</v>
      </c>
      <c r="H14" s="63" t="n">
        <f aca="false">'Shared cM Data'!H20</f>
        <v>2</v>
      </c>
      <c r="I14" s="65" t="n">
        <f aca="false">IFERROR((C14-D14)/Z_Edge,0)</f>
        <v>113.742236024845</v>
      </c>
      <c r="J14" s="65" t="n">
        <f aca="false">IFERROR((E14-C14)/Z_Edge,0)</f>
        <v>205.745341614907</v>
      </c>
      <c r="K14" s="62" t="n">
        <f aca="false">IF(AND(ISNUMBER(Input_cM),Input_cM&gt;=D14,Input_cM&lt;=E14),1,0)</f>
        <v>1</v>
      </c>
      <c r="L14" s="66" t="n">
        <f aca="false">IF(K14=1,IFERROR(2/(SQRT(2*PI())*(I14+J14))*EXP(-0.5*((Input_cM-C14)/IF(Input_cM&lt;C14,I14,J14))^2),0),0)</f>
        <v>0.000373784059133571</v>
      </c>
      <c r="M14" s="65" t="n">
        <f aca="false">IF(Prior_Mode="Uniform",1,Prior_Base^F14*IF(G14="Half",Half_Factor,1))</f>
        <v>8</v>
      </c>
      <c r="N14" s="66" t="n">
        <f aca="false">L14*M14</f>
        <v>0.00299027247306857</v>
      </c>
      <c r="O14" s="67" t="n">
        <f aca="false">IF(SUM($N$5:$N$51)=0,0,N14/SUM($N$5:$N$51))</f>
        <v>0.0294922365258667</v>
      </c>
      <c r="P14" s="62" t="n">
        <f aca="false">RANK(N14,$N$5:$N$51,0)+COUNTIF($N$5:N14,N14)-1</f>
        <v>6</v>
      </c>
    </row>
    <row r="15" customFormat="false" ht="15" hidden="false" customHeight="false" outlineLevel="0" collapsed="false">
      <c r="A15" s="62" t="n">
        <v>11</v>
      </c>
      <c r="B15" s="63" t="str">
        <f aca="false">'Shared cM Data'!C21</f>
        <v>1st cousin once removed</v>
      </c>
      <c r="C15" s="64" t="n">
        <f aca="false">'Shared cM Data'!I21</f>
        <v>433</v>
      </c>
      <c r="D15" s="64" t="n">
        <f aca="false">'Shared cM Data'!J21</f>
        <v>102</v>
      </c>
      <c r="E15" s="64" t="n">
        <f aca="false">'Shared cM Data'!K21</f>
        <v>980</v>
      </c>
      <c r="F15" s="63" t="n">
        <f aca="false">'Shared cM Data'!G21</f>
        <v>5</v>
      </c>
      <c r="G15" s="63" t="str">
        <f aca="false">'Shared cM Data'!F21</f>
        <v>Full</v>
      </c>
      <c r="H15" s="63" t="n">
        <f aca="false">'Shared cM Data'!H21</f>
        <v>3</v>
      </c>
      <c r="I15" s="65" t="n">
        <f aca="false">IFERROR((C15-D15)/Z_Edge,0)</f>
        <v>128.493788819876</v>
      </c>
      <c r="J15" s="65" t="n">
        <f aca="false">IFERROR((E15-C15)/Z_Edge,0)</f>
        <v>212.344720496894</v>
      </c>
      <c r="K15" s="62" t="n">
        <f aca="false">IF(AND(ISNUMBER(Input_cM),Input_cM&gt;=D15,Input_cM&lt;=E15),1,0)</f>
        <v>1</v>
      </c>
      <c r="L15" s="66" t="n">
        <f aca="false">IF(K15=1,IFERROR(2/(SQRT(2*PI())*(I15+J15))*EXP(-0.5*((Input_cM-C15)/IF(Input_cM&lt;C15,I15,J15))^2),0),0)</f>
        <v>0.000340385532626353</v>
      </c>
      <c r="M15" s="65" t="n">
        <f aca="false">IF(Prior_Mode="Uniform",1,Prior_Base^F15*IF(G15="Half",Half_Factor,1))</f>
        <v>32</v>
      </c>
      <c r="N15" s="66" t="n">
        <f aca="false">L15*M15</f>
        <v>0.0108923370440433</v>
      </c>
      <c r="O15" s="67" t="n">
        <f aca="false">IF(SUM($N$5:$N$51)=0,0,N15/SUM($N$5:$N$51))</f>
        <v>0.107428130150539</v>
      </c>
      <c r="P15" s="62" t="n">
        <f aca="false">RANK(N15,$N$5:$N$51,0)+COUNTIF($N$5:N15,N15)-1</f>
        <v>4</v>
      </c>
    </row>
    <row r="16" customFormat="false" ht="15" hidden="false" customHeight="false" outlineLevel="0" collapsed="false">
      <c r="A16" s="62" t="n">
        <v>12</v>
      </c>
      <c r="B16" s="63" t="str">
        <f aca="false">'Shared cM Data'!C22</f>
        <v>Half great-aunt/uncle · half great-niece/nephew</v>
      </c>
      <c r="C16" s="64" t="n">
        <f aca="false">'Shared cM Data'!I22</f>
        <v>431</v>
      </c>
      <c r="D16" s="64" t="n">
        <f aca="false">'Shared cM Data'!J22</f>
        <v>184</v>
      </c>
      <c r="E16" s="64" t="n">
        <f aca="false">'Shared cM Data'!K22</f>
        <v>668</v>
      </c>
      <c r="F16" s="63" t="n">
        <f aca="false">'Shared cM Data'!G22</f>
        <v>4</v>
      </c>
      <c r="G16" s="63" t="str">
        <f aca="false">'Shared cM Data'!F22</f>
        <v>Half</v>
      </c>
      <c r="H16" s="63" t="n">
        <f aca="false">'Shared cM Data'!H22</f>
        <v>3</v>
      </c>
      <c r="I16" s="65" t="n">
        <f aca="false">IFERROR((C16-D16)/Z_Edge,0)</f>
        <v>95.8850931677019</v>
      </c>
      <c r="J16" s="65" t="n">
        <f aca="false">IFERROR((E16-C16)/Z_Edge,0)</f>
        <v>92.0031055900621</v>
      </c>
      <c r="K16" s="62" t="n">
        <f aca="false">IF(AND(ISNUMBER(Input_cM),Input_cM&gt;=D16,Input_cM&lt;=E16),1,0)</f>
        <v>0</v>
      </c>
      <c r="L16" s="66" t="n">
        <f aca="false">IF(K16=1,IFERROR(2/(SQRT(2*PI())*(I16+J16))*EXP(-0.5*((Input_cM-C16)/IF(Input_cM&lt;C16,I16,J16))^2),0),0)</f>
        <v>0</v>
      </c>
      <c r="M16" s="65" t="n">
        <f aca="false">IF(Prior_Mode="Uniform",1,Prior_Base^F16*IF(G16="Half",Half_Factor,1))</f>
        <v>8</v>
      </c>
      <c r="N16" s="66" t="n">
        <f aca="false">L16*M16</f>
        <v>0</v>
      </c>
      <c r="O16" s="67" t="n">
        <f aca="false">IF(SUM($N$5:$N$51)=0,0,N16/SUM($N$5:$N$51))</f>
        <v>0</v>
      </c>
      <c r="P16" s="62" t="n">
        <f aca="false">RANK(N16,$N$5:$N$51,0)+COUNTIF($N$5:N16,N16)-1</f>
        <v>12</v>
      </c>
    </row>
    <row r="17" customFormat="false" ht="15" hidden="false" customHeight="false" outlineLevel="0" collapsed="false">
      <c r="A17" s="62" t="n">
        <v>13</v>
      </c>
      <c r="B17" s="63" t="str">
        <f aca="false">'Shared cM Data'!C23</f>
        <v>2×great-aunt/uncle · 2×great-niece/nephew</v>
      </c>
      <c r="C17" s="64" t="n">
        <f aca="false">'Shared cM Data'!I23</f>
        <v>420</v>
      </c>
      <c r="D17" s="64" t="n">
        <f aca="false">'Shared cM Data'!J23</f>
        <v>186</v>
      </c>
      <c r="E17" s="64" t="n">
        <f aca="false">'Shared cM Data'!K23</f>
        <v>713</v>
      </c>
      <c r="F17" s="63" t="n">
        <f aca="false">'Shared cM Data'!G23</f>
        <v>5</v>
      </c>
      <c r="G17" s="63" t="str">
        <f aca="false">'Shared cM Data'!F23</f>
        <v>Full</v>
      </c>
      <c r="H17" s="63" t="n">
        <f aca="false">'Shared cM Data'!H23</f>
        <v>4</v>
      </c>
      <c r="I17" s="65" t="n">
        <f aca="false">IFERROR((C17-D17)/Z_Edge,0)</f>
        <v>90.8385093167702</v>
      </c>
      <c r="J17" s="65" t="n">
        <f aca="false">IFERROR((E17-C17)/Z_Edge,0)</f>
        <v>113.742236024845</v>
      </c>
      <c r="K17" s="62" t="n">
        <f aca="false">IF(AND(ISNUMBER(Input_cM),Input_cM&gt;=D17,Input_cM&lt;=E17),1,0)</f>
        <v>0</v>
      </c>
      <c r="L17" s="66" t="n">
        <f aca="false">IF(K17=1,IFERROR(2/(SQRT(2*PI())*(I17+J17))*EXP(-0.5*((Input_cM-C17)/IF(Input_cM&lt;C17,I17,J17))^2),0),0)</f>
        <v>0</v>
      </c>
      <c r="M17" s="65" t="n">
        <f aca="false">IF(Prior_Mode="Uniform",1,Prior_Base^F17*IF(G17="Half",Half_Factor,1))</f>
        <v>32</v>
      </c>
      <c r="N17" s="66" t="n">
        <f aca="false">L17*M17</f>
        <v>0</v>
      </c>
      <c r="O17" s="67" t="n">
        <f aca="false">IF(SUM($N$5:$N$51)=0,0,N17/SUM($N$5:$N$51))</f>
        <v>0</v>
      </c>
      <c r="P17" s="62" t="n">
        <f aca="false">RANK(N17,$N$5:$N$51,0)+COUNTIF($N$5:N17,N17)-1</f>
        <v>13</v>
      </c>
    </row>
    <row r="18" customFormat="false" ht="15" hidden="false" customHeight="false" outlineLevel="0" collapsed="false">
      <c r="A18" s="62" t="n">
        <v>14</v>
      </c>
      <c r="B18" s="63" t="str">
        <f aca="false">'Shared cM Data'!C24</f>
        <v>2nd cousin</v>
      </c>
      <c r="C18" s="64" t="n">
        <f aca="false">'Shared cM Data'!I24</f>
        <v>229</v>
      </c>
      <c r="D18" s="64" t="n">
        <f aca="false">'Shared cM Data'!J24</f>
        <v>41</v>
      </c>
      <c r="E18" s="64" t="n">
        <f aca="false">'Shared cM Data'!K24</f>
        <v>592</v>
      </c>
      <c r="F18" s="63" t="n">
        <f aca="false">'Shared cM Data'!G24</f>
        <v>6</v>
      </c>
      <c r="G18" s="63" t="str">
        <f aca="false">'Shared cM Data'!F24</f>
        <v>Full</v>
      </c>
      <c r="H18" s="63" t="n">
        <f aca="false">'Shared cM Data'!H24</f>
        <v>3</v>
      </c>
      <c r="I18" s="65" t="n">
        <f aca="false">IFERROR((C18-D18)/Z_Edge,0)</f>
        <v>72.9813664596273</v>
      </c>
      <c r="J18" s="65" t="n">
        <f aca="false">IFERROR((E18-C18)/Z_Edge,0)</f>
        <v>140.916149068323</v>
      </c>
      <c r="K18" s="62" t="n">
        <f aca="false">IF(AND(ISNUMBER(Input_cM),Input_cM&gt;=D18,Input_cM&lt;=E18),1,0)</f>
        <v>0</v>
      </c>
      <c r="L18" s="66" t="n">
        <f aca="false">IF(K18=1,IFERROR(2/(SQRT(2*PI())*(I18+J18))*EXP(-0.5*((Input_cM-C18)/IF(Input_cM&lt;C18,I18,J18))^2),0),0)</f>
        <v>0</v>
      </c>
      <c r="M18" s="65" t="n">
        <f aca="false">IF(Prior_Mode="Uniform",1,Prior_Base^F18*IF(G18="Half",Half_Factor,1))</f>
        <v>64</v>
      </c>
      <c r="N18" s="66" t="n">
        <f aca="false">L18*M18</f>
        <v>0</v>
      </c>
      <c r="O18" s="67" t="n">
        <f aca="false">IF(SUM($N$5:$N$51)=0,0,N18/SUM($N$5:$N$51))</f>
        <v>0</v>
      </c>
      <c r="P18" s="62" t="n">
        <f aca="false">RANK(N18,$N$5:$N$51,0)+COUNTIF($N$5:N18,N18)-1</f>
        <v>14</v>
      </c>
    </row>
    <row r="19" customFormat="false" ht="15" hidden="false" customHeight="false" outlineLevel="0" collapsed="false">
      <c r="A19" s="62" t="n">
        <v>15</v>
      </c>
      <c r="B19" s="63" t="str">
        <f aca="false">'Shared cM Data'!C25</f>
        <v>Half 1st cousin once removed</v>
      </c>
      <c r="C19" s="64" t="n">
        <f aca="false">'Shared cM Data'!I25</f>
        <v>224</v>
      </c>
      <c r="D19" s="64" t="n">
        <f aca="false">'Shared cM Data'!J25</f>
        <v>62</v>
      </c>
      <c r="E19" s="64" t="n">
        <f aca="false">'Shared cM Data'!K25</f>
        <v>469</v>
      </c>
      <c r="F19" s="63" t="n">
        <f aca="false">'Shared cM Data'!G25</f>
        <v>5</v>
      </c>
      <c r="G19" s="63" t="str">
        <f aca="false">'Shared cM Data'!F25</f>
        <v>Half</v>
      </c>
      <c r="H19" s="63" t="n">
        <f aca="false">'Shared cM Data'!H25</f>
        <v>3</v>
      </c>
      <c r="I19" s="65" t="n">
        <f aca="false">IFERROR((C19-D19)/Z_Edge,0)</f>
        <v>62.888198757764</v>
      </c>
      <c r="J19" s="65" t="n">
        <f aca="false">IFERROR((E19-C19)/Z_Edge,0)</f>
        <v>95.1086956521739</v>
      </c>
      <c r="K19" s="62" t="n">
        <f aca="false">IF(AND(ISNUMBER(Input_cM),Input_cM&gt;=D19,Input_cM&lt;=E19),1,0)</f>
        <v>0</v>
      </c>
      <c r="L19" s="66" t="n">
        <f aca="false">IF(K19=1,IFERROR(2/(SQRT(2*PI())*(I19+J19))*EXP(-0.5*((Input_cM-C19)/IF(Input_cM&lt;C19,I19,J19))^2),0),0)</f>
        <v>0</v>
      </c>
      <c r="M19" s="65" t="n">
        <f aca="false">IF(Prior_Mode="Uniform",1,Prior_Base^F19*IF(G19="Half",Half_Factor,1))</f>
        <v>16</v>
      </c>
      <c r="N19" s="66" t="n">
        <f aca="false">L19*M19</f>
        <v>0</v>
      </c>
      <c r="O19" s="67" t="n">
        <f aca="false">IF(SUM($N$5:$N$51)=0,0,N19/SUM($N$5:$N$51))</f>
        <v>0</v>
      </c>
      <c r="P19" s="62" t="n">
        <f aca="false">RANK(N19,$N$5:$N$51,0)+COUNTIF($N$5:N19,N19)-1</f>
        <v>15</v>
      </c>
    </row>
    <row r="20" customFormat="false" ht="15" hidden="false" customHeight="false" outlineLevel="0" collapsed="false">
      <c r="A20" s="62" t="n">
        <v>16</v>
      </c>
      <c r="B20" s="63" t="str">
        <f aca="false">'Shared cM Data'!C26</f>
        <v>1st cousin twice removed</v>
      </c>
      <c r="C20" s="64" t="n">
        <f aca="false">'Shared cM Data'!I26</f>
        <v>221</v>
      </c>
      <c r="D20" s="64" t="n">
        <f aca="false">'Shared cM Data'!J26</f>
        <v>33</v>
      </c>
      <c r="E20" s="64" t="n">
        <f aca="false">'Shared cM Data'!K26</f>
        <v>471</v>
      </c>
      <c r="F20" s="63" t="n">
        <f aca="false">'Shared cM Data'!G26</f>
        <v>6</v>
      </c>
      <c r="G20" s="63" t="str">
        <f aca="false">'Shared cM Data'!F26</f>
        <v>Full</v>
      </c>
      <c r="H20" s="63" t="n">
        <f aca="false">'Shared cM Data'!H26</f>
        <v>4</v>
      </c>
      <c r="I20" s="65" t="n">
        <f aca="false">IFERROR((C20-D20)/Z_Edge,0)</f>
        <v>72.9813664596273</v>
      </c>
      <c r="J20" s="65" t="n">
        <f aca="false">IFERROR((E20-C20)/Z_Edge,0)</f>
        <v>97.0496894409938</v>
      </c>
      <c r="K20" s="62" t="n">
        <f aca="false">IF(AND(ISNUMBER(Input_cM),Input_cM&gt;=D20,Input_cM&lt;=E20),1,0)</f>
        <v>0</v>
      </c>
      <c r="L20" s="66" t="n">
        <f aca="false">IF(K20=1,IFERROR(2/(SQRT(2*PI())*(I20+J20))*EXP(-0.5*((Input_cM-C20)/IF(Input_cM&lt;C20,I20,J20))^2),0),0)</f>
        <v>0</v>
      </c>
      <c r="M20" s="65" t="n">
        <f aca="false">IF(Prior_Mode="Uniform",1,Prior_Base^F20*IF(G20="Half",Half_Factor,1))</f>
        <v>64</v>
      </c>
      <c r="N20" s="66" t="n">
        <f aca="false">L20*M20</f>
        <v>0</v>
      </c>
      <c r="O20" s="67" t="n">
        <f aca="false">IF(SUM($N$5:$N$51)=0,0,N20/SUM($N$5:$N$51))</f>
        <v>0</v>
      </c>
      <c r="P20" s="62" t="n">
        <f aca="false">RANK(N20,$N$5:$N$51,0)+COUNTIF($N$5:N20,N20)-1</f>
        <v>16</v>
      </c>
    </row>
    <row r="21" customFormat="false" ht="15" hidden="false" customHeight="false" outlineLevel="0" collapsed="false">
      <c r="A21" s="62" t="n">
        <v>17</v>
      </c>
      <c r="B21" s="63" t="str">
        <f aca="false">'Shared cM Data'!C27</f>
        <v>Half 2×great-aunt/uncle · half 2×great-niece/nephew</v>
      </c>
      <c r="C21" s="64" t="n">
        <f aca="false">'Shared cM Data'!I27</f>
        <v>208</v>
      </c>
      <c r="D21" s="64" t="n">
        <f aca="false">'Shared cM Data'!J27</f>
        <v>103</v>
      </c>
      <c r="E21" s="64" t="n">
        <f aca="false">'Shared cM Data'!K27</f>
        <v>284</v>
      </c>
      <c r="F21" s="63" t="n">
        <f aca="false">'Shared cM Data'!G27</f>
        <v>5</v>
      </c>
      <c r="G21" s="63" t="str">
        <f aca="false">'Shared cM Data'!F27</f>
        <v>Half</v>
      </c>
      <c r="H21" s="63" t="n">
        <f aca="false">'Shared cM Data'!H27</f>
        <v>4</v>
      </c>
      <c r="I21" s="65" t="n">
        <f aca="false">IFERROR((C21-D21)/Z_Edge,0)</f>
        <v>40.7608695652174</v>
      </c>
      <c r="J21" s="65" t="n">
        <f aca="false">IFERROR((E21-C21)/Z_Edge,0)</f>
        <v>29.5031055900621</v>
      </c>
      <c r="K21" s="62" t="n">
        <f aca="false">IF(AND(ISNUMBER(Input_cM),Input_cM&gt;=D21,Input_cM&lt;=E21),1,0)</f>
        <v>0</v>
      </c>
      <c r="L21" s="66" t="n">
        <f aca="false">IF(K21=1,IFERROR(2/(SQRT(2*PI())*(I21+J21))*EXP(-0.5*((Input_cM-C21)/IF(Input_cM&lt;C21,I21,J21))^2),0),0)</f>
        <v>0</v>
      </c>
      <c r="M21" s="65" t="n">
        <f aca="false">IF(Prior_Mode="Uniform",1,Prior_Base^F21*IF(G21="Half",Half_Factor,1))</f>
        <v>16</v>
      </c>
      <c r="N21" s="66" t="n">
        <f aca="false">L21*M21</f>
        <v>0</v>
      </c>
      <c r="O21" s="67" t="n">
        <f aca="false">IF(SUM($N$5:$N$51)=0,0,N21/SUM($N$5:$N$51))</f>
        <v>0</v>
      </c>
      <c r="P21" s="62" t="n">
        <f aca="false">RANK(N21,$N$5:$N$51,0)+COUNTIF($N$5:N21,N21)-1</f>
        <v>17</v>
      </c>
    </row>
    <row r="22" customFormat="false" ht="15" hidden="false" customHeight="false" outlineLevel="0" collapsed="false">
      <c r="A22" s="62" t="n">
        <v>18</v>
      </c>
      <c r="B22" s="63" t="str">
        <f aca="false">'Shared cM Data'!C28</f>
        <v>Half 1st cousin twice removed</v>
      </c>
      <c r="C22" s="64" t="n">
        <f aca="false">'Shared cM Data'!I28</f>
        <v>125</v>
      </c>
      <c r="D22" s="64" t="n">
        <f aca="false">'Shared cM Data'!J28</f>
        <v>16</v>
      </c>
      <c r="E22" s="64" t="n">
        <f aca="false">'Shared cM Data'!K28</f>
        <v>269</v>
      </c>
      <c r="F22" s="63" t="n">
        <f aca="false">'Shared cM Data'!G28</f>
        <v>6</v>
      </c>
      <c r="G22" s="63" t="str">
        <f aca="false">'Shared cM Data'!F28</f>
        <v>Half</v>
      </c>
      <c r="H22" s="63" t="n">
        <f aca="false">'Shared cM Data'!H28</f>
        <v>4</v>
      </c>
      <c r="I22" s="65" t="n">
        <f aca="false">IFERROR((C22-D22)/Z_Edge,0)</f>
        <v>42.3136645962733</v>
      </c>
      <c r="J22" s="65" t="n">
        <f aca="false">IFERROR((E22-C22)/Z_Edge,0)</f>
        <v>55.9006211180124</v>
      </c>
      <c r="K22" s="62" t="n">
        <f aca="false">IF(AND(ISNUMBER(Input_cM),Input_cM&gt;=D22,Input_cM&lt;=E22),1,0)</f>
        <v>0</v>
      </c>
      <c r="L22" s="66" t="n">
        <f aca="false">IF(K22=1,IFERROR(2/(SQRT(2*PI())*(I22+J22))*EXP(-0.5*((Input_cM-C22)/IF(Input_cM&lt;C22,I22,J22))^2),0),0)</f>
        <v>0</v>
      </c>
      <c r="M22" s="65" t="n">
        <f aca="false">IF(Prior_Mode="Uniform",1,Prior_Base^F22*IF(G22="Half",Half_Factor,1))</f>
        <v>32</v>
      </c>
      <c r="N22" s="66" t="n">
        <f aca="false">L22*M22</f>
        <v>0</v>
      </c>
      <c r="O22" s="67" t="n">
        <f aca="false">IF(SUM($N$5:$N$51)=0,0,N22/SUM($N$5:$N$51))</f>
        <v>0</v>
      </c>
      <c r="P22" s="62" t="n">
        <f aca="false">RANK(N22,$N$5:$N$51,0)+COUNTIF($N$5:N22,N22)-1</f>
        <v>18</v>
      </c>
    </row>
    <row r="23" customFormat="false" ht="15" hidden="false" customHeight="false" outlineLevel="0" collapsed="false">
      <c r="A23" s="62" t="n">
        <v>19</v>
      </c>
      <c r="B23" s="63" t="str">
        <f aca="false">'Shared cM Data'!C29</f>
        <v>2nd cousin once removed</v>
      </c>
      <c r="C23" s="64" t="n">
        <f aca="false">'Shared cM Data'!I29</f>
        <v>122</v>
      </c>
      <c r="D23" s="64" t="n">
        <f aca="false">'Shared cM Data'!J29</f>
        <v>14</v>
      </c>
      <c r="E23" s="64" t="n">
        <f aca="false">'Shared cM Data'!K29</f>
        <v>353</v>
      </c>
      <c r="F23" s="63" t="n">
        <f aca="false">'Shared cM Data'!G29</f>
        <v>7</v>
      </c>
      <c r="G23" s="63" t="str">
        <f aca="false">'Shared cM Data'!F29</f>
        <v>Full</v>
      </c>
      <c r="H23" s="63" t="n">
        <f aca="false">'Shared cM Data'!H29</f>
        <v>4</v>
      </c>
      <c r="I23" s="65" t="n">
        <f aca="false">IFERROR((C23-D23)/Z_Edge,0)</f>
        <v>41.9254658385093</v>
      </c>
      <c r="J23" s="65" t="n">
        <f aca="false">IFERROR((E23-C23)/Z_Edge,0)</f>
        <v>89.6739130434783</v>
      </c>
      <c r="K23" s="62" t="n">
        <f aca="false">IF(AND(ISNUMBER(Input_cM),Input_cM&gt;=D23,Input_cM&lt;=E23),1,0)</f>
        <v>0</v>
      </c>
      <c r="L23" s="66" t="n">
        <f aca="false">IF(K23=1,IFERROR(2/(SQRT(2*PI())*(I23+J23))*EXP(-0.5*((Input_cM-C23)/IF(Input_cM&lt;C23,I23,J23))^2),0),0)</f>
        <v>0</v>
      </c>
      <c r="M23" s="65" t="n">
        <f aca="false">IF(Prior_Mode="Uniform",1,Prior_Base^F23*IF(G23="Half",Half_Factor,1))</f>
        <v>128</v>
      </c>
      <c r="N23" s="66" t="n">
        <f aca="false">L23*M23</f>
        <v>0</v>
      </c>
      <c r="O23" s="67" t="n">
        <f aca="false">IF(SUM($N$5:$N$51)=0,0,N23/SUM($N$5:$N$51))</f>
        <v>0</v>
      </c>
      <c r="P23" s="62" t="n">
        <f aca="false">RANK(N23,$N$5:$N$51,0)+COUNTIF($N$5:N23,N23)-1</f>
        <v>19</v>
      </c>
    </row>
    <row r="24" customFormat="false" ht="15" hidden="false" customHeight="false" outlineLevel="0" collapsed="false">
      <c r="A24" s="62" t="n">
        <v>20</v>
      </c>
      <c r="B24" s="63" t="str">
        <f aca="false">'Shared cM Data'!C30</f>
        <v>Half 2nd cousin</v>
      </c>
      <c r="C24" s="64" t="n">
        <f aca="false">'Shared cM Data'!I30</f>
        <v>120</v>
      </c>
      <c r="D24" s="64" t="n">
        <f aca="false">'Shared cM Data'!J30</f>
        <v>10</v>
      </c>
      <c r="E24" s="64" t="n">
        <f aca="false">'Shared cM Data'!K30</f>
        <v>325</v>
      </c>
      <c r="F24" s="63" t="n">
        <f aca="false">'Shared cM Data'!G30</f>
        <v>6</v>
      </c>
      <c r="G24" s="63" t="str">
        <f aca="false">'Shared cM Data'!F30</f>
        <v>Half</v>
      </c>
      <c r="H24" s="63" t="n">
        <f aca="false">'Shared cM Data'!H30</f>
        <v>3</v>
      </c>
      <c r="I24" s="65" t="n">
        <f aca="false">IFERROR((C24-D24)/Z_Edge,0)</f>
        <v>42.7018633540373</v>
      </c>
      <c r="J24" s="65" t="n">
        <f aca="false">IFERROR((E24-C24)/Z_Edge,0)</f>
        <v>79.5807453416149</v>
      </c>
      <c r="K24" s="62" t="n">
        <f aca="false">IF(AND(ISNUMBER(Input_cM),Input_cM&gt;=D24,Input_cM&lt;=E24),1,0)</f>
        <v>0</v>
      </c>
      <c r="L24" s="66" t="n">
        <f aca="false">IF(K24=1,IFERROR(2/(SQRT(2*PI())*(I24+J24))*EXP(-0.5*((Input_cM-C24)/IF(Input_cM&lt;C24,I24,J24))^2),0),0)</f>
        <v>0</v>
      </c>
      <c r="M24" s="65" t="n">
        <f aca="false">IF(Prior_Mode="Uniform",1,Prior_Base^F24*IF(G24="Half",Half_Factor,1))</f>
        <v>32</v>
      </c>
      <c r="N24" s="66" t="n">
        <f aca="false">L24*M24</f>
        <v>0</v>
      </c>
      <c r="O24" s="67" t="n">
        <f aca="false">IF(SUM($N$5:$N$51)=0,0,N24/SUM($N$5:$N$51))</f>
        <v>0</v>
      </c>
      <c r="P24" s="62" t="n">
        <f aca="false">RANK(N24,$N$5:$N$51,0)+COUNTIF($N$5:N24,N24)-1</f>
        <v>20</v>
      </c>
    </row>
    <row r="25" customFormat="false" ht="15" hidden="false" customHeight="false" outlineLevel="0" collapsed="false">
      <c r="A25" s="62" t="n">
        <v>21</v>
      </c>
      <c r="B25" s="63" t="str">
        <f aca="false">'Shared cM Data'!C31</f>
        <v>1st cousin 3 times removed</v>
      </c>
      <c r="C25" s="64" t="n">
        <f aca="false">'Shared cM Data'!I31</f>
        <v>117</v>
      </c>
      <c r="D25" s="64" t="n">
        <f aca="false">'Shared cM Data'!J31</f>
        <v>25</v>
      </c>
      <c r="E25" s="64" t="n">
        <f aca="false">'Shared cM Data'!K31</f>
        <v>238</v>
      </c>
      <c r="F25" s="63" t="n">
        <f aca="false">'Shared cM Data'!G31</f>
        <v>7</v>
      </c>
      <c r="G25" s="63" t="str">
        <f aca="false">'Shared cM Data'!F31</f>
        <v>Full</v>
      </c>
      <c r="H25" s="63" t="n">
        <f aca="false">'Shared cM Data'!H31</f>
        <v>5</v>
      </c>
      <c r="I25" s="65" t="n">
        <f aca="false">IFERROR((C25-D25)/Z_Edge,0)</f>
        <v>35.7142857142857</v>
      </c>
      <c r="J25" s="65" t="n">
        <f aca="false">IFERROR((E25-C25)/Z_Edge,0)</f>
        <v>46.972049689441</v>
      </c>
      <c r="K25" s="62" t="n">
        <f aca="false">IF(AND(ISNUMBER(Input_cM),Input_cM&gt;=D25,Input_cM&lt;=E25),1,0)</f>
        <v>0</v>
      </c>
      <c r="L25" s="66" t="n">
        <f aca="false">IF(K25=1,IFERROR(2/(SQRT(2*PI())*(I25+J25))*EXP(-0.5*((Input_cM-C25)/IF(Input_cM&lt;C25,I25,J25))^2),0),0)</f>
        <v>0</v>
      </c>
      <c r="M25" s="65" t="n">
        <f aca="false">IF(Prior_Mode="Uniform",1,Prior_Base^F25*IF(G25="Half",Half_Factor,1))</f>
        <v>128</v>
      </c>
      <c r="N25" s="66" t="n">
        <f aca="false">L25*M25</f>
        <v>0</v>
      </c>
      <c r="O25" s="67" t="n">
        <f aca="false">IF(SUM($N$5:$N$51)=0,0,N25/SUM($N$5:$N$51))</f>
        <v>0</v>
      </c>
      <c r="P25" s="62" t="n">
        <f aca="false">RANK(N25,$N$5:$N$51,0)+COUNTIF($N$5:N25,N25)-1</f>
        <v>21</v>
      </c>
    </row>
    <row r="26" customFormat="false" ht="15" hidden="false" customHeight="false" outlineLevel="0" collapsed="false">
      <c r="A26" s="62" t="n">
        <v>22</v>
      </c>
      <c r="B26" s="63" t="str">
        <f aca="false">'Shared cM Data'!C32</f>
        <v>3rd cousin</v>
      </c>
      <c r="C26" s="64" t="n">
        <f aca="false">'Shared cM Data'!I32</f>
        <v>73</v>
      </c>
      <c r="D26" s="64" t="n">
        <f aca="false">'Shared cM Data'!J32</f>
        <v>0</v>
      </c>
      <c r="E26" s="64" t="n">
        <f aca="false">'Shared cM Data'!K32</f>
        <v>234</v>
      </c>
      <c r="F26" s="63" t="n">
        <f aca="false">'Shared cM Data'!G32</f>
        <v>8</v>
      </c>
      <c r="G26" s="63" t="str">
        <f aca="false">'Shared cM Data'!F32</f>
        <v>Full</v>
      </c>
      <c r="H26" s="63" t="n">
        <f aca="false">'Shared cM Data'!H32</f>
        <v>4</v>
      </c>
      <c r="I26" s="65" t="n">
        <f aca="false">IFERROR((C26-D26)/Z_Edge,0)</f>
        <v>28.3385093167702</v>
      </c>
      <c r="J26" s="65" t="n">
        <f aca="false">IFERROR((E26-C26)/Z_Edge,0)</f>
        <v>62.5</v>
      </c>
      <c r="K26" s="62" t="n">
        <f aca="false">IF(AND(ISNUMBER(Input_cM),Input_cM&gt;=D26,Input_cM&lt;=E26),1,0)</f>
        <v>0</v>
      </c>
      <c r="L26" s="66" t="n">
        <f aca="false">IF(K26=1,IFERROR(2/(SQRT(2*PI())*(I26+J26))*EXP(-0.5*((Input_cM-C26)/IF(Input_cM&lt;C26,I26,J26))^2),0),0)</f>
        <v>0</v>
      </c>
      <c r="M26" s="65" t="n">
        <f aca="false">IF(Prior_Mode="Uniform",1,Prior_Base^F26*IF(G26="Half",Half_Factor,1))</f>
        <v>256</v>
      </c>
      <c r="N26" s="66" t="n">
        <f aca="false">L26*M26</f>
        <v>0</v>
      </c>
      <c r="O26" s="67" t="n">
        <f aca="false">IF(SUM($N$5:$N$51)=0,0,N26/SUM($N$5:$N$51))</f>
        <v>0</v>
      </c>
      <c r="P26" s="62" t="n">
        <f aca="false">RANK(N26,$N$5:$N$51,0)+COUNTIF($N$5:N26,N26)-1</f>
        <v>22</v>
      </c>
    </row>
    <row r="27" customFormat="false" ht="15" hidden="false" customHeight="false" outlineLevel="0" collapsed="false">
      <c r="A27" s="62" t="n">
        <v>23</v>
      </c>
      <c r="B27" s="63" t="str">
        <f aca="false">'Shared cM Data'!C33</f>
        <v>2nd cousin twice removed</v>
      </c>
      <c r="C27" s="64" t="n">
        <f aca="false">'Shared cM Data'!I33</f>
        <v>71</v>
      </c>
      <c r="D27" s="64" t="n">
        <f aca="false">'Shared cM Data'!J33</f>
        <v>0</v>
      </c>
      <c r="E27" s="64" t="n">
        <f aca="false">'Shared cM Data'!K33</f>
        <v>244</v>
      </c>
      <c r="F27" s="63" t="n">
        <f aca="false">'Shared cM Data'!G33</f>
        <v>8</v>
      </c>
      <c r="G27" s="63" t="str">
        <f aca="false">'Shared cM Data'!F33</f>
        <v>Full</v>
      </c>
      <c r="H27" s="63" t="n">
        <f aca="false">'Shared cM Data'!H33</f>
        <v>5</v>
      </c>
      <c r="I27" s="65" t="n">
        <f aca="false">IFERROR((C27-D27)/Z_Edge,0)</f>
        <v>27.5621118012422</v>
      </c>
      <c r="J27" s="65" t="n">
        <f aca="false">IFERROR((E27-C27)/Z_Edge,0)</f>
        <v>67.1583850931677</v>
      </c>
      <c r="K27" s="62" t="n">
        <f aca="false">IF(AND(ISNUMBER(Input_cM),Input_cM&gt;=D27,Input_cM&lt;=E27),1,0)</f>
        <v>0</v>
      </c>
      <c r="L27" s="66" t="n">
        <f aca="false">IF(K27=1,IFERROR(2/(SQRT(2*PI())*(I27+J27))*EXP(-0.5*((Input_cM-C27)/IF(Input_cM&lt;C27,I27,J27))^2),0),0)</f>
        <v>0</v>
      </c>
      <c r="M27" s="65" t="n">
        <f aca="false">IF(Prior_Mode="Uniform",1,Prior_Base^F27*IF(G27="Half",Half_Factor,1))</f>
        <v>256</v>
      </c>
      <c r="N27" s="66" t="n">
        <f aca="false">L27*M27</f>
        <v>0</v>
      </c>
      <c r="O27" s="67" t="n">
        <f aca="false">IF(SUM($N$5:$N$51)=0,0,N27/SUM($N$5:$N$51))</f>
        <v>0</v>
      </c>
      <c r="P27" s="62" t="n">
        <f aca="false">RANK(N27,$N$5:$N$51,0)+COUNTIF($N$5:N27,N27)-1</f>
        <v>23</v>
      </c>
    </row>
    <row r="28" customFormat="false" ht="15" hidden="false" customHeight="false" outlineLevel="0" collapsed="false">
      <c r="A28" s="62" t="n">
        <v>24</v>
      </c>
      <c r="B28" s="63" t="str">
        <f aca="false">'Shared cM Data'!C34</f>
        <v>Half 2nd cousin once removed</v>
      </c>
      <c r="C28" s="64" t="n">
        <f aca="false">'Shared cM Data'!I34</f>
        <v>66</v>
      </c>
      <c r="D28" s="64" t="n">
        <f aca="false">'Shared cM Data'!J34</f>
        <v>0</v>
      </c>
      <c r="E28" s="64" t="n">
        <f aca="false">'Shared cM Data'!K34</f>
        <v>190</v>
      </c>
      <c r="F28" s="63" t="n">
        <f aca="false">'Shared cM Data'!G34</f>
        <v>7</v>
      </c>
      <c r="G28" s="63" t="str">
        <f aca="false">'Shared cM Data'!F34</f>
        <v>Half</v>
      </c>
      <c r="H28" s="63" t="n">
        <f aca="false">'Shared cM Data'!H34</f>
        <v>4</v>
      </c>
      <c r="I28" s="65" t="n">
        <f aca="false">IFERROR((C28-D28)/Z_Edge,0)</f>
        <v>25.6211180124224</v>
      </c>
      <c r="J28" s="65" t="n">
        <f aca="false">IFERROR((E28-C28)/Z_Edge,0)</f>
        <v>48.1366459627329</v>
      </c>
      <c r="K28" s="62" t="n">
        <f aca="false">IF(AND(ISNUMBER(Input_cM),Input_cM&gt;=D28,Input_cM&lt;=E28),1,0)</f>
        <v>0</v>
      </c>
      <c r="L28" s="66" t="n">
        <f aca="false">IF(K28=1,IFERROR(2/(SQRT(2*PI())*(I28+J28))*EXP(-0.5*((Input_cM-C28)/IF(Input_cM&lt;C28,I28,J28))^2),0),0)</f>
        <v>0</v>
      </c>
      <c r="M28" s="65" t="n">
        <f aca="false">IF(Prior_Mode="Uniform",1,Prior_Base^F28*IF(G28="Half",Half_Factor,1))</f>
        <v>64</v>
      </c>
      <c r="N28" s="66" t="n">
        <f aca="false">L28*M28</f>
        <v>0</v>
      </c>
      <c r="O28" s="67" t="n">
        <f aca="false">IF(SUM($N$5:$N$51)=0,0,N28/SUM($N$5:$N$51))</f>
        <v>0</v>
      </c>
      <c r="P28" s="62" t="n">
        <f aca="false">RANK(N28,$N$5:$N$51,0)+COUNTIF($N$5:N28,N28)-1</f>
        <v>24</v>
      </c>
    </row>
    <row r="29" customFormat="false" ht="15" hidden="false" customHeight="false" outlineLevel="0" collapsed="false">
      <c r="A29" s="62" t="n">
        <v>25</v>
      </c>
      <c r="B29" s="63" t="str">
        <f aca="false">'Shared cM Data'!C35</f>
        <v>Half 1st cousin 3 times removed</v>
      </c>
      <c r="C29" s="64" t="n">
        <f aca="false">'Shared cM Data'!I35</f>
        <v>60</v>
      </c>
      <c r="D29" s="64" t="n">
        <f aca="false">'Shared cM Data'!J35</f>
        <v>0</v>
      </c>
      <c r="E29" s="64" t="n">
        <f aca="false">'Shared cM Data'!K35</f>
        <v>120</v>
      </c>
      <c r="F29" s="63" t="n">
        <f aca="false">'Shared cM Data'!G35</f>
        <v>7</v>
      </c>
      <c r="G29" s="63" t="str">
        <f aca="false">'Shared cM Data'!F35</f>
        <v>Half</v>
      </c>
      <c r="H29" s="63" t="n">
        <f aca="false">'Shared cM Data'!H35</f>
        <v>5</v>
      </c>
      <c r="I29" s="65" t="n">
        <f aca="false">IFERROR((C29-D29)/Z_Edge,0)</f>
        <v>23.2919254658385</v>
      </c>
      <c r="J29" s="65" t="n">
        <f aca="false">IFERROR((E29-C29)/Z_Edge,0)</f>
        <v>23.2919254658385</v>
      </c>
      <c r="K29" s="62" t="n">
        <f aca="false">IF(AND(ISNUMBER(Input_cM),Input_cM&gt;=D29,Input_cM&lt;=E29),1,0)</f>
        <v>0</v>
      </c>
      <c r="L29" s="66" t="n">
        <f aca="false">IF(K29=1,IFERROR(2/(SQRT(2*PI())*(I29+J29))*EXP(-0.5*((Input_cM-C29)/IF(Input_cM&lt;C29,I29,J29))^2),0),0)</f>
        <v>0</v>
      </c>
      <c r="M29" s="65" t="n">
        <f aca="false">IF(Prior_Mode="Uniform",1,Prior_Base^F29*IF(G29="Half",Half_Factor,1))</f>
        <v>64</v>
      </c>
      <c r="N29" s="66" t="n">
        <f aca="false">L29*M29</f>
        <v>0</v>
      </c>
      <c r="O29" s="67" t="n">
        <f aca="false">IF(SUM($N$5:$N$51)=0,0,N29/SUM($N$5:$N$51))</f>
        <v>0</v>
      </c>
      <c r="P29" s="62" t="n">
        <f aca="false">RANK(N29,$N$5:$N$51,0)+COUNTIF($N$5:N29,N29)-1</f>
        <v>25</v>
      </c>
    </row>
    <row r="30" customFormat="false" ht="15" hidden="false" customHeight="false" outlineLevel="0" collapsed="false">
      <c r="A30" s="62" t="n">
        <v>26</v>
      </c>
      <c r="B30" s="63" t="str">
        <f aca="false">'Shared cM Data'!C36</f>
        <v>2nd cousin 3 times removed</v>
      </c>
      <c r="C30" s="64" t="n">
        <f aca="false">'Shared cM Data'!I36</f>
        <v>51</v>
      </c>
      <c r="D30" s="64" t="n">
        <f aca="false">'Shared cM Data'!J36</f>
        <v>0</v>
      </c>
      <c r="E30" s="64" t="n">
        <f aca="false">'Shared cM Data'!K36</f>
        <v>154</v>
      </c>
      <c r="F30" s="63" t="n">
        <f aca="false">'Shared cM Data'!G36</f>
        <v>9</v>
      </c>
      <c r="G30" s="63" t="str">
        <f aca="false">'Shared cM Data'!F36</f>
        <v>Full</v>
      </c>
      <c r="H30" s="63" t="n">
        <f aca="false">'Shared cM Data'!H36</f>
        <v>6</v>
      </c>
      <c r="I30" s="65" t="n">
        <f aca="false">IFERROR((C30-D30)/Z_Edge,0)</f>
        <v>19.7981366459627</v>
      </c>
      <c r="J30" s="65" t="n">
        <f aca="false">IFERROR((E30-C30)/Z_Edge,0)</f>
        <v>39.9844720496894</v>
      </c>
      <c r="K30" s="62" t="n">
        <f aca="false">IF(AND(ISNUMBER(Input_cM),Input_cM&gt;=D30,Input_cM&lt;=E30),1,0)</f>
        <v>0</v>
      </c>
      <c r="L30" s="66" t="n">
        <f aca="false">IF(K30=1,IFERROR(2/(SQRT(2*PI())*(I30+J30))*EXP(-0.5*((Input_cM-C30)/IF(Input_cM&lt;C30,I30,J30))^2),0),0)</f>
        <v>0</v>
      </c>
      <c r="M30" s="65" t="n">
        <f aca="false">IF(Prior_Mode="Uniform",1,Prior_Base^F30*IF(G30="Half",Half_Factor,1))</f>
        <v>512</v>
      </c>
      <c r="N30" s="66" t="n">
        <f aca="false">L30*M30</f>
        <v>0</v>
      </c>
      <c r="O30" s="67" t="n">
        <f aca="false">IF(SUM($N$5:$N$51)=0,0,N30/SUM($N$5:$N$51))</f>
        <v>0</v>
      </c>
      <c r="P30" s="62" t="n">
        <f aca="false">RANK(N30,$N$5:$N$51,0)+COUNTIF($N$5:N30,N30)-1</f>
        <v>26</v>
      </c>
    </row>
    <row r="31" customFormat="false" ht="15" hidden="false" customHeight="false" outlineLevel="0" collapsed="false">
      <c r="A31" s="62" t="n">
        <v>27</v>
      </c>
      <c r="B31" s="63" t="str">
        <f aca="false">'Shared cM Data'!C37</f>
        <v>Half 2nd cousin twice removed</v>
      </c>
      <c r="C31" s="64" t="n">
        <f aca="false">'Shared cM Data'!I37</f>
        <v>48</v>
      </c>
      <c r="D31" s="64" t="n">
        <f aca="false">'Shared cM Data'!J37</f>
        <v>0</v>
      </c>
      <c r="E31" s="64" t="n">
        <f aca="false">'Shared cM Data'!K37</f>
        <v>144</v>
      </c>
      <c r="F31" s="63" t="n">
        <f aca="false">'Shared cM Data'!G37</f>
        <v>8</v>
      </c>
      <c r="G31" s="63" t="str">
        <f aca="false">'Shared cM Data'!F37</f>
        <v>Half</v>
      </c>
      <c r="H31" s="63" t="n">
        <f aca="false">'Shared cM Data'!H37</f>
        <v>5</v>
      </c>
      <c r="I31" s="65" t="n">
        <f aca="false">IFERROR((C31-D31)/Z_Edge,0)</f>
        <v>18.6335403726708</v>
      </c>
      <c r="J31" s="65" t="n">
        <f aca="false">IFERROR((E31-C31)/Z_Edge,0)</f>
        <v>37.2670807453416</v>
      </c>
      <c r="K31" s="62" t="n">
        <f aca="false">IF(AND(ISNUMBER(Input_cM),Input_cM&gt;=D31,Input_cM&lt;=E31),1,0)</f>
        <v>0</v>
      </c>
      <c r="L31" s="66" t="n">
        <f aca="false">IF(K31=1,IFERROR(2/(SQRT(2*PI())*(I31+J31))*EXP(-0.5*((Input_cM-C31)/IF(Input_cM&lt;C31,I31,J31))^2),0),0)</f>
        <v>0</v>
      </c>
      <c r="M31" s="65" t="n">
        <f aca="false">IF(Prior_Mode="Uniform",1,Prior_Base^F31*IF(G31="Half",Half_Factor,1))</f>
        <v>128</v>
      </c>
      <c r="N31" s="66" t="n">
        <f aca="false">L31*M31</f>
        <v>0</v>
      </c>
      <c r="O31" s="67" t="n">
        <f aca="false">IF(SUM($N$5:$N$51)=0,0,N31/SUM($N$5:$N$51))</f>
        <v>0</v>
      </c>
      <c r="P31" s="62" t="n">
        <f aca="false">RANK(N31,$N$5:$N$51,0)+COUNTIF($N$5:N31,N31)-1</f>
        <v>27</v>
      </c>
    </row>
    <row r="32" customFormat="false" ht="15" hidden="false" customHeight="false" outlineLevel="0" collapsed="false">
      <c r="A32" s="62" t="n">
        <v>28</v>
      </c>
      <c r="B32" s="63" t="str">
        <f aca="false">'Shared cM Data'!C38</f>
        <v>Half 3rd cousin</v>
      </c>
      <c r="C32" s="64" t="n">
        <f aca="false">'Shared cM Data'!I38</f>
        <v>48</v>
      </c>
      <c r="D32" s="64" t="n">
        <f aca="false">'Shared cM Data'!J38</f>
        <v>0</v>
      </c>
      <c r="E32" s="64" t="n">
        <f aca="false">'Shared cM Data'!K38</f>
        <v>168</v>
      </c>
      <c r="F32" s="63" t="n">
        <f aca="false">'Shared cM Data'!G38</f>
        <v>8</v>
      </c>
      <c r="G32" s="63" t="str">
        <f aca="false">'Shared cM Data'!F38</f>
        <v>Half</v>
      </c>
      <c r="H32" s="63" t="n">
        <f aca="false">'Shared cM Data'!H38</f>
        <v>4</v>
      </c>
      <c r="I32" s="65" t="n">
        <f aca="false">IFERROR((C32-D32)/Z_Edge,0)</f>
        <v>18.6335403726708</v>
      </c>
      <c r="J32" s="65" t="n">
        <f aca="false">IFERROR((E32-C32)/Z_Edge,0)</f>
        <v>46.583850931677</v>
      </c>
      <c r="K32" s="62" t="n">
        <f aca="false">IF(AND(ISNUMBER(Input_cM),Input_cM&gt;=D32,Input_cM&lt;=E32),1,0)</f>
        <v>0</v>
      </c>
      <c r="L32" s="66" t="n">
        <f aca="false">IF(K32=1,IFERROR(2/(SQRT(2*PI())*(I32+J32))*EXP(-0.5*((Input_cM-C32)/IF(Input_cM&lt;C32,I32,J32))^2),0),0)</f>
        <v>0</v>
      </c>
      <c r="M32" s="65" t="n">
        <f aca="false">IF(Prior_Mode="Uniform",1,Prior_Base^F32*IF(G32="Half",Half_Factor,1))</f>
        <v>128</v>
      </c>
      <c r="N32" s="66" t="n">
        <f aca="false">L32*M32</f>
        <v>0</v>
      </c>
      <c r="O32" s="67" t="n">
        <f aca="false">IF(SUM($N$5:$N$51)=0,0,N32/SUM($N$5:$N$51))</f>
        <v>0</v>
      </c>
      <c r="P32" s="62" t="n">
        <f aca="false">RANK(N32,$N$5:$N$51,0)+COUNTIF($N$5:N32,N32)-1</f>
        <v>28</v>
      </c>
    </row>
    <row r="33" customFormat="false" ht="15" hidden="false" customHeight="false" outlineLevel="0" collapsed="false">
      <c r="A33" s="62" t="n">
        <v>29</v>
      </c>
      <c r="B33" s="63" t="str">
        <f aca="false">'Shared cM Data'!C39</f>
        <v>3rd cousin once removed</v>
      </c>
      <c r="C33" s="64" t="n">
        <f aca="false">'Shared cM Data'!I39</f>
        <v>48</v>
      </c>
      <c r="D33" s="64" t="n">
        <f aca="false">'Shared cM Data'!J39</f>
        <v>0</v>
      </c>
      <c r="E33" s="64" t="n">
        <f aca="false">'Shared cM Data'!K39</f>
        <v>192</v>
      </c>
      <c r="F33" s="63" t="n">
        <f aca="false">'Shared cM Data'!G39</f>
        <v>9</v>
      </c>
      <c r="G33" s="63" t="str">
        <f aca="false">'Shared cM Data'!F39</f>
        <v>Full</v>
      </c>
      <c r="H33" s="63" t="n">
        <f aca="false">'Shared cM Data'!H39</f>
        <v>5</v>
      </c>
      <c r="I33" s="65" t="n">
        <f aca="false">IFERROR((C33-D33)/Z_Edge,0)</f>
        <v>18.6335403726708</v>
      </c>
      <c r="J33" s="65" t="n">
        <f aca="false">IFERROR((E33-C33)/Z_Edge,0)</f>
        <v>55.9006211180124</v>
      </c>
      <c r="K33" s="62" t="n">
        <f aca="false">IF(AND(ISNUMBER(Input_cM),Input_cM&gt;=D33,Input_cM&lt;=E33),1,0)</f>
        <v>0</v>
      </c>
      <c r="L33" s="66" t="n">
        <f aca="false">IF(K33=1,IFERROR(2/(SQRT(2*PI())*(I33+J33))*EXP(-0.5*((Input_cM-C33)/IF(Input_cM&lt;C33,I33,J33))^2),0),0)</f>
        <v>0</v>
      </c>
      <c r="M33" s="65" t="n">
        <f aca="false">IF(Prior_Mode="Uniform",1,Prior_Base^F33*IF(G33="Half",Half_Factor,1))</f>
        <v>512</v>
      </c>
      <c r="N33" s="66" t="n">
        <f aca="false">L33*M33</f>
        <v>0</v>
      </c>
      <c r="O33" s="67" t="n">
        <f aca="false">IF(SUM($N$5:$N$51)=0,0,N33/SUM($N$5:$N$51))</f>
        <v>0</v>
      </c>
      <c r="P33" s="62" t="n">
        <f aca="false">RANK(N33,$N$5:$N$51,0)+COUNTIF($N$5:N33,N33)-1</f>
        <v>29</v>
      </c>
    </row>
    <row r="34" customFormat="false" ht="15" hidden="false" customHeight="false" outlineLevel="0" collapsed="false">
      <c r="A34" s="62" t="n">
        <v>30</v>
      </c>
      <c r="B34" s="63" t="str">
        <f aca="false">'Shared cM Data'!C40</f>
        <v>Half 3rd cousin once removed</v>
      </c>
      <c r="C34" s="64" t="n">
        <f aca="false">'Shared cM Data'!I40</f>
        <v>37</v>
      </c>
      <c r="D34" s="64" t="n">
        <f aca="false">'Shared cM Data'!J40</f>
        <v>0</v>
      </c>
      <c r="E34" s="64" t="n">
        <f aca="false">'Shared cM Data'!K40</f>
        <v>139</v>
      </c>
      <c r="F34" s="63" t="n">
        <f aca="false">'Shared cM Data'!G40</f>
        <v>9</v>
      </c>
      <c r="G34" s="63" t="str">
        <f aca="false">'Shared cM Data'!F40</f>
        <v>Half</v>
      </c>
      <c r="H34" s="63" t="n">
        <f aca="false">'Shared cM Data'!H40</f>
        <v>5</v>
      </c>
      <c r="I34" s="65" t="n">
        <f aca="false">IFERROR((C34-D34)/Z_Edge,0)</f>
        <v>14.3633540372671</v>
      </c>
      <c r="J34" s="65" t="n">
        <f aca="false">IFERROR((E34-C34)/Z_Edge,0)</f>
        <v>39.5962732919255</v>
      </c>
      <c r="K34" s="62" t="n">
        <f aca="false">IF(AND(ISNUMBER(Input_cM),Input_cM&gt;=D34,Input_cM&lt;=E34),1,0)</f>
        <v>0</v>
      </c>
      <c r="L34" s="66" t="n">
        <f aca="false">IF(K34=1,IFERROR(2/(SQRT(2*PI())*(I34+J34))*EXP(-0.5*((Input_cM-C34)/IF(Input_cM&lt;C34,I34,J34))^2),0),0)</f>
        <v>0</v>
      </c>
      <c r="M34" s="65" t="n">
        <f aca="false">IF(Prior_Mode="Uniform",1,Prior_Base^F34*IF(G34="Half",Half_Factor,1))</f>
        <v>256</v>
      </c>
      <c r="N34" s="66" t="n">
        <f aca="false">L34*M34</f>
        <v>0</v>
      </c>
      <c r="O34" s="67" t="n">
        <f aca="false">IF(SUM($N$5:$N$51)=0,0,N34/SUM($N$5:$N$51))</f>
        <v>0</v>
      </c>
      <c r="P34" s="62" t="n">
        <f aca="false">RANK(N34,$N$5:$N$51,0)+COUNTIF($N$5:N34,N34)-1</f>
        <v>30</v>
      </c>
    </row>
    <row r="35" customFormat="false" ht="15" hidden="false" customHeight="false" outlineLevel="0" collapsed="false">
      <c r="A35" s="62" t="n">
        <v>31</v>
      </c>
      <c r="B35" s="63" t="str">
        <f aca="false">'Shared cM Data'!C41</f>
        <v>3rd cousin twice removed</v>
      </c>
      <c r="C35" s="64" t="n">
        <f aca="false">'Shared cM Data'!I41</f>
        <v>36</v>
      </c>
      <c r="D35" s="64" t="n">
        <f aca="false">'Shared cM Data'!J41</f>
        <v>0</v>
      </c>
      <c r="E35" s="64" t="n">
        <f aca="false">'Shared cM Data'!K41</f>
        <v>166</v>
      </c>
      <c r="F35" s="63" t="n">
        <f aca="false">'Shared cM Data'!G41</f>
        <v>10</v>
      </c>
      <c r="G35" s="63" t="str">
        <f aca="false">'Shared cM Data'!F41</f>
        <v>Full</v>
      </c>
      <c r="H35" s="63" t="n">
        <f aca="false">'Shared cM Data'!H41</f>
        <v>6</v>
      </c>
      <c r="I35" s="65" t="n">
        <f aca="false">IFERROR((C35-D35)/Z_Edge,0)</f>
        <v>13.9751552795031</v>
      </c>
      <c r="J35" s="65" t="n">
        <f aca="false">IFERROR((E35-C35)/Z_Edge,0)</f>
        <v>50.4658385093168</v>
      </c>
      <c r="K35" s="62" t="n">
        <f aca="false">IF(AND(ISNUMBER(Input_cM),Input_cM&gt;=D35,Input_cM&lt;=E35),1,0)</f>
        <v>0</v>
      </c>
      <c r="L35" s="66" t="n">
        <f aca="false">IF(K35=1,IFERROR(2/(SQRT(2*PI())*(I35+J35))*EXP(-0.5*((Input_cM-C35)/IF(Input_cM&lt;C35,I35,J35))^2),0),0)</f>
        <v>0</v>
      </c>
      <c r="M35" s="65" t="n">
        <f aca="false">IF(Prior_Mode="Uniform",1,Prior_Base^F35*IF(G35="Half",Half_Factor,1))</f>
        <v>1024</v>
      </c>
      <c r="N35" s="66" t="n">
        <f aca="false">L35*M35</f>
        <v>0</v>
      </c>
      <c r="O35" s="67" t="n">
        <f aca="false">IF(SUM($N$5:$N$51)=0,0,N35/SUM($N$5:$N$51))</f>
        <v>0</v>
      </c>
      <c r="P35" s="62" t="n">
        <f aca="false">RANK(N35,$N$5:$N$51,0)+COUNTIF($N$5:N35,N35)-1</f>
        <v>31</v>
      </c>
    </row>
    <row r="36" customFormat="false" ht="15" hidden="false" customHeight="false" outlineLevel="0" collapsed="false">
      <c r="A36" s="62" t="n">
        <v>32</v>
      </c>
      <c r="B36" s="63" t="str">
        <f aca="false">'Shared cM Data'!C42</f>
        <v>4th cousin</v>
      </c>
      <c r="C36" s="64" t="n">
        <f aca="false">'Shared cM Data'!I42</f>
        <v>35</v>
      </c>
      <c r="D36" s="64" t="n">
        <f aca="false">'Shared cM Data'!J42</f>
        <v>0</v>
      </c>
      <c r="E36" s="64" t="n">
        <f aca="false">'Shared cM Data'!K42</f>
        <v>139</v>
      </c>
      <c r="F36" s="63" t="n">
        <f aca="false">'Shared cM Data'!G42</f>
        <v>10</v>
      </c>
      <c r="G36" s="63" t="str">
        <f aca="false">'Shared cM Data'!F42</f>
        <v>Full</v>
      </c>
      <c r="H36" s="63" t="n">
        <f aca="false">'Shared cM Data'!H42</f>
        <v>5</v>
      </c>
      <c r="I36" s="65" t="n">
        <f aca="false">IFERROR((C36-D36)/Z_Edge,0)</f>
        <v>13.5869565217391</v>
      </c>
      <c r="J36" s="65" t="n">
        <f aca="false">IFERROR((E36-C36)/Z_Edge,0)</f>
        <v>40.3726708074534</v>
      </c>
      <c r="K36" s="62" t="n">
        <f aca="false">IF(AND(ISNUMBER(Input_cM),Input_cM&gt;=D36,Input_cM&lt;=E36),1,0)</f>
        <v>0</v>
      </c>
      <c r="L36" s="66" t="n">
        <f aca="false">IF(K36=1,IFERROR(2/(SQRT(2*PI())*(I36+J36))*EXP(-0.5*((Input_cM-C36)/IF(Input_cM&lt;C36,I36,J36))^2),0),0)</f>
        <v>0</v>
      </c>
      <c r="M36" s="65" t="n">
        <f aca="false">IF(Prior_Mode="Uniform",1,Prior_Base^F36*IF(G36="Half",Half_Factor,1))</f>
        <v>1024</v>
      </c>
      <c r="N36" s="66" t="n">
        <f aca="false">L36*M36</f>
        <v>0</v>
      </c>
      <c r="O36" s="67" t="n">
        <f aca="false">IF(SUM($N$5:$N$51)=0,0,N36/SUM($N$5:$N$51))</f>
        <v>0</v>
      </c>
      <c r="P36" s="62" t="n">
        <f aca="false">RANK(N36,$N$5:$N$51,0)+COUNTIF($N$5:N36,N36)-1</f>
        <v>32</v>
      </c>
    </row>
    <row r="37" customFormat="false" ht="15" hidden="false" customHeight="false" outlineLevel="0" collapsed="false">
      <c r="A37" s="62" t="n">
        <v>33</v>
      </c>
      <c r="B37" s="63" t="str">
        <f aca="false">'Shared cM Data'!C43</f>
        <v>4th cousin once removed</v>
      </c>
      <c r="C37" s="64" t="n">
        <f aca="false">'Shared cM Data'!I43</f>
        <v>28</v>
      </c>
      <c r="D37" s="64" t="n">
        <f aca="false">'Shared cM Data'!J43</f>
        <v>0</v>
      </c>
      <c r="E37" s="64" t="n">
        <f aca="false">'Shared cM Data'!K43</f>
        <v>126</v>
      </c>
      <c r="F37" s="63" t="n">
        <f aca="false">'Shared cM Data'!G43</f>
        <v>11</v>
      </c>
      <c r="G37" s="63" t="str">
        <f aca="false">'Shared cM Data'!F43</f>
        <v>Full</v>
      </c>
      <c r="H37" s="63" t="n">
        <f aca="false">'Shared cM Data'!H43</f>
        <v>6</v>
      </c>
      <c r="I37" s="65" t="n">
        <f aca="false">IFERROR((C37-D37)/Z_Edge,0)</f>
        <v>10.8695652173913</v>
      </c>
      <c r="J37" s="65" t="n">
        <f aca="false">IFERROR((E37-C37)/Z_Edge,0)</f>
        <v>38.0434782608696</v>
      </c>
      <c r="K37" s="62" t="n">
        <f aca="false">IF(AND(ISNUMBER(Input_cM),Input_cM&gt;=D37,Input_cM&lt;=E37),1,0)</f>
        <v>0</v>
      </c>
      <c r="L37" s="66" t="n">
        <f aca="false">IF(K37=1,IFERROR(2/(SQRT(2*PI())*(I37+J37))*EXP(-0.5*((Input_cM-C37)/IF(Input_cM&lt;C37,I37,J37))^2),0),0)</f>
        <v>0</v>
      </c>
      <c r="M37" s="65" t="n">
        <f aca="false">IF(Prior_Mode="Uniform",1,Prior_Base^F37*IF(G37="Half",Half_Factor,1))</f>
        <v>2048</v>
      </c>
      <c r="N37" s="66" t="n">
        <f aca="false">L37*M37</f>
        <v>0</v>
      </c>
      <c r="O37" s="67" t="n">
        <f aca="false">IF(SUM($N$5:$N$51)=0,0,N37/SUM($N$5:$N$51))</f>
        <v>0</v>
      </c>
      <c r="P37" s="62" t="n">
        <f aca="false">RANK(N37,$N$5:$N$51,0)+COUNTIF($N$5:N37,N37)-1</f>
        <v>33</v>
      </c>
    </row>
    <row r="38" customFormat="false" ht="15" hidden="false" customHeight="false" outlineLevel="0" collapsed="false">
      <c r="A38" s="62" t="n">
        <v>34</v>
      </c>
      <c r="B38" s="63" t="str">
        <f aca="false">'Shared cM Data'!C44</f>
        <v>Half 3rd cousin twice removed</v>
      </c>
      <c r="C38" s="64" t="n">
        <f aca="false">'Shared cM Data'!I44</f>
        <v>27</v>
      </c>
      <c r="D38" s="64" t="n">
        <f aca="false">'Shared cM Data'!J44</f>
        <v>0</v>
      </c>
      <c r="E38" s="64" t="n">
        <f aca="false">'Shared cM Data'!K44</f>
        <v>78</v>
      </c>
      <c r="F38" s="63" t="n">
        <f aca="false">'Shared cM Data'!G44</f>
        <v>10</v>
      </c>
      <c r="G38" s="63" t="str">
        <f aca="false">'Shared cM Data'!F44</f>
        <v>Half</v>
      </c>
      <c r="H38" s="63" t="n">
        <f aca="false">'Shared cM Data'!H44</f>
        <v>6</v>
      </c>
      <c r="I38" s="65" t="n">
        <f aca="false">IFERROR((C38-D38)/Z_Edge,0)</f>
        <v>10.4813664596273</v>
      </c>
      <c r="J38" s="65" t="n">
        <f aca="false">IFERROR((E38-C38)/Z_Edge,0)</f>
        <v>19.7981366459627</v>
      </c>
      <c r="K38" s="62" t="n">
        <f aca="false">IF(AND(ISNUMBER(Input_cM),Input_cM&gt;=D38,Input_cM&lt;=E38),1,0)</f>
        <v>0</v>
      </c>
      <c r="L38" s="66" t="n">
        <f aca="false">IF(K38=1,IFERROR(2/(SQRT(2*PI())*(I38+J38))*EXP(-0.5*((Input_cM-C38)/IF(Input_cM&lt;C38,I38,J38))^2),0),0)</f>
        <v>0</v>
      </c>
      <c r="M38" s="65" t="n">
        <f aca="false">IF(Prior_Mode="Uniform",1,Prior_Base^F38*IF(G38="Half",Half_Factor,1))</f>
        <v>512</v>
      </c>
      <c r="N38" s="66" t="n">
        <f aca="false">L38*M38</f>
        <v>0</v>
      </c>
      <c r="O38" s="67" t="n">
        <f aca="false">IF(SUM($N$5:$N$51)=0,0,N38/SUM($N$5:$N$51))</f>
        <v>0</v>
      </c>
      <c r="P38" s="62" t="n">
        <f aca="false">RANK(N38,$N$5:$N$51,0)+COUNTIF($N$5:N38,N38)-1</f>
        <v>34</v>
      </c>
    </row>
    <row r="39" customFormat="false" ht="15" hidden="false" customHeight="false" outlineLevel="0" collapsed="false">
      <c r="A39" s="62" t="n">
        <v>35</v>
      </c>
      <c r="B39" s="63" t="str">
        <f aca="false">'Shared cM Data'!C45</f>
        <v>3rd cousin 3 times removed</v>
      </c>
      <c r="C39" s="64" t="n">
        <f aca="false">'Shared cM Data'!I45</f>
        <v>27</v>
      </c>
      <c r="D39" s="64" t="n">
        <f aca="false">'Shared cM Data'!J45</f>
        <v>0</v>
      </c>
      <c r="E39" s="64" t="n">
        <f aca="false">'Shared cM Data'!K45</f>
        <v>98</v>
      </c>
      <c r="F39" s="63" t="n">
        <f aca="false">'Shared cM Data'!G45</f>
        <v>11</v>
      </c>
      <c r="G39" s="63" t="str">
        <f aca="false">'Shared cM Data'!F45</f>
        <v>Full</v>
      </c>
      <c r="H39" s="63" t="n">
        <f aca="false">'Shared cM Data'!H45</f>
        <v>7</v>
      </c>
      <c r="I39" s="65" t="n">
        <f aca="false">IFERROR((C39-D39)/Z_Edge,0)</f>
        <v>10.4813664596273</v>
      </c>
      <c r="J39" s="65" t="n">
        <f aca="false">IFERROR((E39-C39)/Z_Edge,0)</f>
        <v>27.5621118012422</v>
      </c>
      <c r="K39" s="62" t="n">
        <f aca="false">IF(AND(ISNUMBER(Input_cM),Input_cM&gt;=D39,Input_cM&lt;=E39),1,0)</f>
        <v>0</v>
      </c>
      <c r="L39" s="66" t="n">
        <f aca="false">IF(K39=1,IFERROR(2/(SQRT(2*PI())*(I39+J39))*EXP(-0.5*((Input_cM-C39)/IF(Input_cM&lt;C39,I39,J39))^2),0),0)</f>
        <v>0</v>
      </c>
      <c r="M39" s="65" t="n">
        <f aca="false">IF(Prior_Mode="Uniform",1,Prior_Base^F39*IF(G39="Half",Half_Factor,1))</f>
        <v>2048</v>
      </c>
      <c r="N39" s="66" t="n">
        <f aca="false">L39*M39</f>
        <v>0</v>
      </c>
      <c r="O39" s="67" t="n">
        <f aca="false">IF(SUM($N$5:$N$51)=0,0,N39/SUM($N$5:$N$51))</f>
        <v>0</v>
      </c>
      <c r="P39" s="62" t="n">
        <f aca="false">RANK(N39,$N$5:$N$51,0)+COUNTIF($N$5:N39,N39)-1</f>
        <v>35</v>
      </c>
    </row>
    <row r="40" customFormat="false" ht="15" hidden="false" customHeight="false" outlineLevel="0" collapsed="false">
      <c r="A40" s="62" t="n">
        <v>36</v>
      </c>
      <c r="B40" s="63" t="str">
        <f aca="false">'Shared cM Data'!C46</f>
        <v>5th cousin</v>
      </c>
      <c r="C40" s="64" t="n">
        <f aca="false">'Shared cM Data'!I46</f>
        <v>25</v>
      </c>
      <c r="D40" s="64" t="n">
        <f aca="false">'Shared cM Data'!J46</f>
        <v>0</v>
      </c>
      <c r="E40" s="64" t="n">
        <f aca="false">'Shared cM Data'!K46</f>
        <v>117</v>
      </c>
      <c r="F40" s="63" t="n">
        <f aca="false">'Shared cM Data'!G46</f>
        <v>12</v>
      </c>
      <c r="G40" s="63" t="str">
        <f aca="false">'Shared cM Data'!F46</f>
        <v>Full</v>
      </c>
      <c r="H40" s="63" t="n">
        <f aca="false">'Shared cM Data'!H46</f>
        <v>6</v>
      </c>
      <c r="I40" s="65" t="n">
        <f aca="false">IFERROR((C40-D40)/Z_Edge,0)</f>
        <v>9.70496894409938</v>
      </c>
      <c r="J40" s="65" t="n">
        <f aca="false">IFERROR((E40-C40)/Z_Edge,0)</f>
        <v>35.7142857142857</v>
      </c>
      <c r="K40" s="62" t="n">
        <f aca="false">IF(AND(ISNUMBER(Input_cM),Input_cM&gt;=D40,Input_cM&lt;=E40),1,0)</f>
        <v>0</v>
      </c>
      <c r="L40" s="66" t="n">
        <f aca="false">IF(K40=1,IFERROR(2/(SQRT(2*PI())*(I40+J40))*EXP(-0.5*((Input_cM-C40)/IF(Input_cM&lt;C40,I40,J40))^2),0),0)</f>
        <v>0</v>
      </c>
      <c r="M40" s="65" t="n">
        <f aca="false">IF(Prior_Mode="Uniform",1,Prior_Base^F40*IF(G40="Half",Half_Factor,1))</f>
        <v>4096</v>
      </c>
      <c r="N40" s="66" t="n">
        <f aca="false">L40*M40</f>
        <v>0</v>
      </c>
      <c r="O40" s="67" t="n">
        <f aca="false">IF(SUM($N$5:$N$51)=0,0,N40/SUM($N$5:$N$51))</f>
        <v>0</v>
      </c>
      <c r="P40" s="62" t="n">
        <f aca="false">RANK(N40,$N$5:$N$51,0)+COUNTIF($N$5:N40,N40)-1</f>
        <v>36</v>
      </c>
    </row>
    <row r="41" customFormat="false" ht="15" hidden="false" customHeight="false" outlineLevel="0" collapsed="false">
      <c r="A41" s="62" t="n">
        <v>37</v>
      </c>
      <c r="B41" s="63" t="str">
        <f aca="false">'Shared cM Data'!C47</f>
        <v>4th cousin twice removed</v>
      </c>
      <c r="C41" s="64" t="n">
        <f aca="false">'Shared cM Data'!I47</f>
        <v>22</v>
      </c>
      <c r="D41" s="64" t="n">
        <f aca="false">'Shared cM Data'!J47</f>
        <v>0</v>
      </c>
      <c r="E41" s="64" t="n">
        <f aca="false">'Shared cM Data'!K47</f>
        <v>93</v>
      </c>
      <c r="F41" s="63" t="n">
        <f aca="false">'Shared cM Data'!G47</f>
        <v>12</v>
      </c>
      <c r="G41" s="63" t="str">
        <f aca="false">'Shared cM Data'!F47</f>
        <v>Full</v>
      </c>
      <c r="H41" s="63" t="n">
        <f aca="false">'Shared cM Data'!H47</f>
        <v>7</v>
      </c>
      <c r="I41" s="65" t="n">
        <f aca="false">IFERROR((C41-D41)/Z_Edge,0)</f>
        <v>8.54037267080745</v>
      </c>
      <c r="J41" s="65" t="n">
        <f aca="false">IFERROR((E41-C41)/Z_Edge,0)</f>
        <v>27.5621118012422</v>
      </c>
      <c r="K41" s="62" t="n">
        <f aca="false">IF(AND(ISNUMBER(Input_cM),Input_cM&gt;=D41,Input_cM&lt;=E41),1,0)</f>
        <v>0</v>
      </c>
      <c r="L41" s="66" t="n">
        <f aca="false">IF(K41=1,IFERROR(2/(SQRT(2*PI())*(I41+J41))*EXP(-0.5*((Input_cM-C41)/IF(Input_cM&lt;C41,I41,J41))^2),0),0)</f>
        <v>0</v>
      </c>
      <c r="M41" s="65" t="n">
        <f aca="false">IF(Prior_Mode="Uniform",1,Prior_Base^F41*IF(G41="Half",Half_Factor,1))</f>
        <v>4096</v>
      </c>
      <c r="N41" s="66" t="n">
        <f aca="false">L41*M41</f>
        <v>0</v>
      </c>
      <c r="O41" s="67" t="n">
        <f aca="false">IF(SUM($N$5:$N$51)=0,0,N41/SUM($N$5:$N$51))</f>
        <v>0</v>
      </c>
      <c r="P41" s="62" t="n">
        <f aca="false">RANK(N41,$N$5:$N$51,0)+COUNTIF($N$5:N41,N41)-1</f>
        <v>37</v>
      </c>
    </row>
    <row r="42" customFormat="false" ht="15" hidden="false" customHeight="false" outlineLevel="0" collapsed="false">
      <c r="A42" s="62" t="n">
        <v>38</v>
      </c>
      <c r="B42" s="63" t="str">
        <f aca="false">'Shared cM Data'!C48</f>
        <v>5th cousin once removed</v>
      </c>
      <c r="C42" s="64" t="n">
        <f aca="false">'Shared cM Data'!I48</f>
        <v>21</v>
      </c>
      <c r="D42" s="64" t="n">
        <f aca="false">'Shared cM Data'!J48</f>
        <v>0</v>
      </c>
      <c r="E42" s="64" t="n">
        <f aca="false">'Shared cM Data'!K48</f>
        <v>80</v>
      </c>
      <c r="F42" s="63" t="n">
        <f aca="false">'Shared cM Data'!G48</f>
        <v>13</v>
      </c>
      <c r="G42" s="63" t="str">
        <f aca="false">'Shared cM Data'!F48</f>
        <v>Full</v>
      </c>
      <c r="H42" s="63" t="n">
        <f aca="false">'Shared cM Data'!H48</f>
        <v>7</v>
      </c>
      <c r="I42" s="65" t="n">
        <f aca="false">IFERROR((C42-D42)/Z_Edge,0)</f>
        <v>8.15217391304348</v>
      </c>
      <c r="J42" s="65" t="n">
        <f aca="false">IFERROR((E42-C42)/Z_Edge,0)</f>
        <v>22.9037267080745</v>
      </c>
      <c r="K42" s="62" t="n">
        <f aca="false">IF(AND(ISNUMBER(Input_cM),Input_cM&gt;=D42,Input_cM&lt;=E42),1,0)</f>
        <v>0</v>
      </c>
      <c r="L42" s="66" t="n">
        <f aca="false">IF(K42=1,IFERROR(2/(SQRT(2*PI())*(I42+J42))*EXP(-0.5*((Input_cM-C42)/IF(Input_cM&lt;C42,I42,J42))^2),0),0)</f>
        <v>0</v>
      </c>
      <c r="M42" s="65" t="n">
        <f aca="false">IF(Prior_Mode="Uniform",1,Prior_Base^F42*IF(G42="Half",Half_Factor,1))</f>
        <v>8192</v>
      </c>
      <c r="N42" s="66" t="n">
        <f aca="false">L42*M42</f>
        <v>0</v>
      </c>
      <c r="O42" s="67" t="n">
        <f aca="false">IF(SUM($N$5:$N$51)=0,0,N42/SUM($N$5:$N$51))</f>
        <v>0</v>
      </c>
      <c r="P42" s="62" t="n">
        <f aca="false">RANK(N42,$N$5:$N$51,0)+COUNTIF($N$5:N42,N42)-1</f>
        <v>38</v>
      </c>
    </row>
    <row r="43" customFormat="false" ht="15" hidden="false" customHeight="false" outlineLevel="0" collapsed="false">
      <c r="A43" s="62" t="n">
        <v>39</v>
      </c>
      <c r="B43" s="63" t="str">
        <f aca="false">'Shared cM Data'!C49</f>
        <v>4th cousin 3 times removed</v>
      </c>
      <c r="C43" s="64" t="n">
        <f aca="false">'Shared cM Data'!I49</f>
        <v>19</v>
      </c>
      <c r="D43" s="64" t="n">
        <f aca="false">'Shared cM Data'!J49</f>
        <v>0</v>
      </c>
      <c r="E43" s="64" t="n">
        <f aca="false">'Shared cM Data'!K49</f>
        <v>60</v>
      </c>
      <c r="F43" s="63" t="n">
        <f aca="false">'Shared cM Data'!G49</f>
        <v>13</v>
      </c>
      <c r="G43" s="63" t="str">
        <f aca="false">'Shared cM Data'!F49</f>
        <v>Full</v>
      </c>
      <c r="H43" s="63" t="n">
        <f aca="false">'Shared cM Data'!H49</f>
        <v>8</v>
      </c>
      <c r="I43" s="65" t="n">
        <f aca="false">IFERROR((C43-D43)/Z_Edge,0)</f>
        <v>7.37577639751553</v>
      </c>
      <c r="J43" s="65" t="n">
        <f aca="false">IFERROR((E43-C43)/Z_Edge,0)</f>
        <v>15.916149068323</v>
      </c>
      <c r="K43" s="62" t="n">
        <f aca="false">IF(AND(ISNUMBER(Input_cM),Input_cM&gt;=D43,Input_cM&lt;=E43),1,0)</f>
        <v>0</v>
      </c>
      <c r="L43" s="66" t="n">
        <f aca="false">IF(K43=1,IFERROR(2/(SQRT(2*PI())*(I43+J43))*EXP(-0.5*((Input_cM-C43)/IF(Input_cM&lt;C43,I43,J43))^2),0),0)</f>
        <v>0</v>
      </c>
      <c r="M43" s="65" t="n">
        <f aca="false">IF(Prior_Mode="Uniform",1,Prior_Base^F43*IF(G43="Half",Half_Factor,1))</f>
        <v>8192</v>
      </c>
      <c r="N43" s="66" t="n">
        <f aca="false">L43*M43</f>
        <v>0</v>
      </c>
      <c r="O43" s="67" t="n">
        <f aca="false">IF(SUM($N$5:$N$51)=0,0,N43/SUM($N$5:$N$51))</f>
        <v>0</v>
      </c>
      <c r="P43" s="62" t="n">
        <f aca="false">RANK(N43,$N$5:$N$51,0)+COUNTIF($N$5:N43,N43)-1</f>
        <v>39</v>
      </c>
    </row>
    <row r="44" customFormat="false" ht="15" hidden="false" customHeight="false" outlineLevel="0" collapsed="false">
      <c r="A44" s="62" t="n">
        <v>40</v>
      </c>
      <c r="B44" s="63" t="str">
        <f aca="false">'Shared cM Data'!C50</f>
        <v>5th cousin twice removed</v>
      </c>
      <c r="C44" s="64" t="n">
        <f aca="false">'Shared cM Data'!I50</f>
        <v>18</v>
      </c>
      <c r="D44" s="64" t="n">
        <f aca="false">'Shared cM Data'!J50</f>
        <v>0</v>
      </c>
      <c r="E44" s="64" t="n">
        <f aca="false">'Shared cM Data'!K50</f>
        <v>65</v>
      </c>
      <c r="F44" s="63" t="n">
        <f aca="false">'Shared cM Data'!G50</f>
        <v>14</v>
      </c>
      <c r="G44" s="63" t="str">
        <f aca="false">'Shared cM Data'!F50</f>
        <v>Full</v>
      </c>
      <c r="H44" s="63" t="n">
        <f aca="false">'Shared cM Data'!H50</f>
        <v>8</v>
      </c>
      <c r="I44" s="65" t="n">
        <f aca="false">IFERROR((C44-D44)/Z_Edge,0)</f>
        <v>6.98757763975155</v>
      </c>
      <c r="J44" s="65" t="n">
        <f aca="false">IFERROR((E44-C44)/Z_Edge,0)</f>
        <v>18.2453416149068</v>
      </c>
      <c r="K44" s="62" t="n">
        <f aca="false">IF(AND(ISNUMBER(Input_cM),Input_cM&gt;=D44,Input_cM&lt;=E44),1,0)</f>
        <v>0</v>
      </c>
      <c r="L44" s="66" t="n">
        <f aca="false">IF(K44=1,IFERROR(2/(SQRT(2*PI())*(I44+J44))*EXP(-0.5*((Input_cM-C44)/IF(Input_cM&lt;C44,I44,J44))^2),0),0)</f>
        <v>0</v>
      </c>
      <c r="M44" s="65" t="n">
        <f aca="false">IF(Prior_Mode="Uniform",1,Prior_Base^F44*IF(G44="Half",Half_Factor,1))</f>
        <v>16384</v>
      </c>
      <c r="N44" s="66" t="n">
        <f aca="false">L44*M44</f>
        <v>0</v>
      </c>
      <c r="O44" s="67" t="n">
        <f aca="false">IF(SUM($N$5:$N$51)=0,0,N44/SUM($N$5:$N$51))</f>
        <v>0</v>
      </c>
      <c r="P44" s="62" t="n">
        <f aca="false">RANK(N44,$N$5:$N$51,0)+COUNTIF($N$5:N44,N44)-1</f>
        <v>40</v>
      </c>
    </row>
    <row r="45" customFormat="false" ht="15" hidden="false" customHeight="false" outlineLevel="0" collapsed="false">
      <c r="A45" s="62" t="n">
        <v>41</v>
      </c>
      <c r="B45" s="63" t="str">
        <f aca="false">'Shared cM Data'!C51</f>
        <v>6th cousin</v>
      </c>
      <c r="C45" s="64" t="n">
        <f aca="false">'Shared cM Data'!I51</f>
        <v>18</v>
      </c>
      <c r="D45" s="64" t="n">
        <f aca="false">'Shared cM Data'!J51</f>
        <v>0</v>
      </c>
      <c r="E45" s="64" t="n">
        <f aca="false">'Shared cM Data'!K51</f>
        <v>71</v>
      </c>
      <c r="F45" s="63" t="n">
        <f aca="false">'Shared cM Data'!G51</f>
        <v>14</v>
      </c>
      <c r="G45" s="63" t="str">
        <f aca="false">'Shared cM Data'!F51</f>
        <v>Full</v>
      </c>
      <c r="H45" s="63" t="n">
        <f aca="false">'Shared cM Data'!H51</f>
        <v>7</v>
      </c>
      <c r="I45" s="65" t="n">
        <f aca="false">IFERROR((C45-D45)/Z_Edge,0)</f>
        <v>6.98757763975155</v>
      </c>
      <c r="J45" s="65" t="n">
        <f aca="false">IFERROR((E45-C45)/Z_Edge,0)</f>
        <v>20.5745341614907</v>
      </c>
      <c r="K45" s="62" t="n">
        <f aca="false">IF(AND(ISNUMBER(Input_cM),Input_cM&gt;=D45,Input_cM&lt;=E45),1,0)</f>
        <v>0</v>
      </c>
      <c r="L45" s="66" t="n">
        <f aca="false">IF(K45=1,IFERROR(2/(SQRT(2*PI())*(I45+J45))*EXP(-0.5*((Input_cM-C45)/IF(Input_cM&lt;C45,I45,J45))^2),0),0)</f>
        <v>0</v>
      </c>
      <c r="M45" s="65" t="n">
        <f aca="false">IF(Prior_Mode="Uniform",1,Prior_Base^F45*IF(G45="Half",Half_Factor,1))</f>
        <v>16384</v>
      </c>
      <c r="N45" s="66" t="n">
        <f aca="false">L45*M45</f>
        <v>0</v>
      </c>
      <c r="O45" s="67" t="n">
        <f aca="false">IF(SUM($N$5:$N$51)=0,0,N45/SUM($N$5:$N$51))</f>
        <v>0</v>
      </c>
      <c r="P45" s="62" t="n">
        <f aca="false">RANK(N45,$N$5:$N$51,0)+COUNTIF($N$5:N45,N45)-1</f>
        <v>41</v>
      </c>
    </row>
    <row r="46" customFormat="false" ht="15" hidden="false" customHeight="false" outlineLevel="0" collapsed="false">
      <c r="A46" s="62" t="n">
        <v>42</v>
      </c>
      <c r="B46" s="63" t="str">
        <f aca="false">'Shared cM Data'!C52</f>
        <v>6th cousin once removed</v>
      </c>
      <c r="C46" s="64" t="n">
        <f aca="false">'Shared cM Data'!I52</f>
        <v>15</v>
      </c>
      <c r="D46" s="64" t="n">
        <f aca="false">'Shared cM Data'!J52</f>
        <v>0</v>
      </c>
      <c r="E46" s="64" t="n">
        <f aca="false">'Shared cM Data'!K52</f>
        <v>56</v>
      </c>
      <c r="F46" s="63" t="n">
        <f aca="false">'Shared cM Data'!G52</f>
        <v>15</v>
      </c>
      <c r="G46" s="63" t="str">
        <f aca="false">'Shared cM Data'!F52</f>
        <v>Full</v>
      </c>
      <c r="H46" s="63" t="n">
        <f aca="false">'Shared cM Data'!H52</f>
        <v>8</v>
      </c>
      <c r="I46" s="65" t="n">
        <f aca="false">IFERROR((C46-D46)/Z_Edge,0)</f>
        <v>5.82298136645963</v>
      </c>
      <c r="J46" s="65" t="n">
        <f aca="false">IFERROR((E46-C46)/Z_Edge,0)</f>
        <v>15.916149068323</v>
      </c>
      <c r="K46" s="62" t="n">
        <f aca="false">IF(AND(ISNUMBER(Input_cM),Input_cM&gt;=D46,Input_cM&lt;=E46),1,0)</f>
        <v>0</v>
      </c>
      <c r="L46" s="66" t="n">
        <f aca="false">IF(K46=1,IFERROR(2/(SQRT(2*PI())*(I46+J46))*EXP(-0.5*((Input_cM-C46)/IF(Input_cM&lt;C46,I46,J46))^2),0),0)</f>
        <v>0</v>
      </c>
      <c r="M46" s="65" t="n">
        <f aca="false">IF(Prior_Mode="Uniform",1,Prior_Base^F46*IF(G46="Half",Half_Factor,1))</f>
        <v>32768</v>
      </c>
      <c r="N46" s="66" t="n">
        <f aca="false">L46*M46</f>
        <v>0</v>
      </c>
      <c r="O46" s="67" t="n">
        <f aca="false">IF(SUM($N$5:$N$51)=0,0,N46/SUM($N$5:$N$51))</f>
        <v>0</v>
      </c>
      <c r="P46" s="62" t="n">
        <f aca="false">RANK(N46,$N$5:$N$51,0)+COUNTIF($N$5:N46,N46)-1</f>
        <v>42</v>
      </c>
    </row>
    <row r="47" customFormat="false" ht="15" hidden="false" customHeight="false" outlineLevel="0" collapsed="false">
      <c r="A47" s="62" t="n">
        <v>43</v>
      </c>
      <c r="B47" s="63" t="str">
        <f aca="false">'Shared cM Data'!C53</f>
        <v>7th cousin</v>
      </c>
      <c r="C47" s="64" t="n">
        <f aca="false">'Shared cM Data'!I53</f>
        <v>14</v>
      </c>
      <c r="D47" s="64" t="n">
        <f aca="false">'Shared cM Data'!J53</f>
        <v>0</v>
      </c>
      <c r="E47" s="64" t="n">
        <f aca="false">'Shared cM Data'!K53</f>
        <v>57</v>
      </c>
      <c r="F47" s="63" t="n">
        <f aca="false">'Shared cM Data'!G53</f>
        <v>16</v>
      </c>
      <c r="G47" s="63" t="str">
        <f aca="false">'Shared cM Data'!F53</f>
        <v>Full</v>
      </c>
      <c r="H47" s="63" t="n">
        <f aca="false">'Shared cM Data'!H53</f>
        <v>8</v>
      </c>
      <c r="I47" s="65" t="n">
        <f aca="false">IFERROR((C47-D47)/Z_Edge,0)</f>
        <v>5.43478260869565</v>
      </c>
      <c r="J47" s="65" t="n">
        <f aca="false">IFERROR((E47-C47)/Z_Edge,0)</f>
        <v>16.6925465838509</v>
      </c>
      <c r="K47" s="62" t="n">
        <f aca="false">IF(AND(ISNUMBER(Input_cM),Input_cM&gt;=D47,Input_cM&lt;=E47),1,0)</f>
        <v>0</v>
      </c>
      <c r="L47" s="66" t="n">
        <f aca="false">IF(K47=1,IFERROR(2/(SQRT(2*PI())*(I47+J47))*EXP(-0.5*((Input_cM-C47)/IF(Input_cM&lt;C47,I47,J47))^2),0),0)</f>
        <v>0</v>
      </c>
      <c r="M47" s="65" t="n">
        <f aca="false">IF(Prior_Mode="Uniform",1,Prior_Base^F47*IF(G47="Half",Half_Factor,1))</f>
        <v>65536</v>
      </c>
      <c r="N47" s="66" t="n">
        <f aca="false">L47*M47</f>
        <v>0</v>
      </c>
      <c r="O47" s="67" t="n">
        <f aca="false">IF(SUM($N$5:$N$51)=0,0,N47/SUM($N$5:$N$51))</f>
        <v>0</v>
      </c>
      <c r="P47" s="62" t="n">
        <f aca="false">RANK(N47,$N$5:$N$51,0)+COUNTIF($N$5:N47,N47)-1</f>
        <v>43</v>
      </c>
    </row>
    <row r="48" customFormat="false" ht="15" hidden="false" customHeight="false" outlineLevel="0" collapsed="false">
      <c r="A48" s="62" t="n">
        <v>44</v>
      </c>
      <c r="B48" s="63" t="str">
        <f aca="false">'Shared cM Data'!C54</f>
        <v>5th cousin 3 times removed</v>
      </c>
      <c r="C48" s="64" t="n">
        <f aca="false">'Shared cM Data'!I54</f>
        <v>13</v>
      </c>
      <c r="D48" s="64" t="n">
        <f aca="false">'Shared cM Data'!J54</f>
        <v>0</v>
      </c>
      <c r="E48" s="64" t="n">
        <f aca="false">'Shared cM Data'!K54</f>
        <v>30</v>
      </c>
      <c r="F48" s="63" t="n">
        <f aca="false">'Shared cM Data'!G54</f>
        <v>15</v>
      </c>
      <c r="G48" s="63" t="str">
        <f aca="false">'Shared cM Data'!F54</f>
        <v>Full</v>
      </c>
      <c r="H48" s="63" t="n">
        <f aca="false">'Shared cM Data'!H54</f>
        <v>9</v>
      </c>
      <c r="I48" s="65" t="n">
        <f aca="false">IFERROR((C48-D48)/Z_Edge,0)</f>
        <v>5.04658385093168</v>
      </c>
      <c r="J48" s="65" t="n">
        <f aca="false">IFERROR((E48-C48)/Z_Edge,0)</f>
        <v>6.59937888198758</v>
      </c>
      <c r="K48" s="62" t="n">
        <f aca="false">IF(AND(ISNUMBER(Input_cM),Input_cM&gt;=D48,Input_cM&lt;=E48),1,0)</f>
        <v>0</v>
      </c>
      <c r="L48" s="66" t="n">
        <f aca="false">IF(K48=1,IFERROR(2/(SQRT(2*PI())*(I48+J48))*EXP(-0.5*((Input_cM-C48)/IF(Input_cM&lt;C48,I48,J48))^2),0),0)</f>
        <v>0</v>
      </c>
      <c r="M48" s="65" t="n">
        <f aca="false">IF(Prior_Mode="Uniform",1,Prior_Base^F48*IF(G48="Half",Half_Factor,1))</f>
        <v>32768</v>
      </c>
      <c r="N48" s="66" t="n">
        <f aca="false">L48*M48</f>
        <v>0</v>
      </c>
      <c r="O48" s="67" t="n">
        <f aca="false">IF(SUM($N$5:$N$51)=0,0,N48/SUM($N$5:$N$51))</f>
        <v>0</v>
      </c>
      <c r="P48" s="62" t="n">
        <f aca="false">RANK(N48,$N$5:$N$51,0)+COUNTIF($N$5:N48,N48)-1</f>
        <v>44</v>
      </c>
    </row>
    <row r="49" customFormat="false" ht="15" hidden="false" customHeight="false" outlineLevel="0" collapsed="false">
      <c r="A49" s="62" t="n">
        <v>45</v>
      </c>
      <c r="B49" s="63" t="str">
        <f aca="false">'Shared cM Data'!C55</f>
        <v>6th cousin twice removed</v>
      </c>
      <c r="C49" s="64" t="n">
        <f aca="false">'Shared cM Data'!I55</f>
        <v>13</v>
      </c>
      <c r="D49" s="64" t="n">
        <f aca="false">'Shared cM Data'!J55</f>
        <v>0</v>
      </c>
      <c r="E49" s="64" t="n">
        <f aca="false">'Shared cM Data'!K55</f>
        <v>45</v>
      </c>
      <c r="F49" s="63" t="n">
        <f aca="false">'Shared cM Data'!G55</f>
        <v>16</v>
      </c>
      <c r="G49" s="63" t="str">
        <f aca="false">'Shared cM Data'!F55</f>
        <v>Full</v>
      </c>
      <c r="H49" s="63" t="n">
        <f aca="false">'Shared cM Data'!H55</f>
        <v>9</v>
      </c>
      <c r="I49" s="65" t="n">
        <f aca="false">IFERROR((C49-D49)/Z_Edge,0)</f>
        <v>5.04658385093168</v>
      </c>
      <c r="J49" s="65" t="n">
        <f aca="false">IFERROR((E49-C49)/Z_Edge,0)</f>
        <v>12.4223602484472</v>
      </c>
      <c r="K49" s="62" t="n">
        <f aca="false">IF(AND(ISNUMBER(Input_cM),Input_cM&gt;=D49,Input_cM&lt;=E49),1,0)</f>
        <v>0</v>
      </c>
      <c r="L49" s="66" t="n">
        <f aca="false">IF(K49=1,IFERROR(2/(SQRT(2*PI())*(I49+J49))*EXP(-0.5*((Input_cM-C49)/IF(Input_cM&lt;C49,I49,J49))^2),0),0)</f>
        <v>0</v>
      </c>
      <c r="M49" s="65" t="n">
        <f aca="false">IF(Prior_Mode="Uniform",1,Prior_Base^F49*IF(G49="Half",Half_Factor,1))</f>
        <v>65536</v>
      </c>
      <c r="N49" s="66" t="n">
        <f aca="false">L49*M49</f>
        <v>0</v>
      </c>
      <c r="O49" s="67" t="n">
        <f aca="false">IF(SUM($N$5:$N$51)=0,0,N49/SUM($N$5:$N$51))</f>
        <v>0</v>
      </c>
      <c r="P49" s="62" t="n">
        <f aca="false">RANK(N49,$N$5:$N$51,0)+COUNTIF($N$5:N49,N49)-1</f>
        <v>45</v>
      </c>
    </row>
    <row r="50" customFormat="false" ht="15" hidden="false" customHeight="false" outlineLevel="0" collapsed="false">
      <c r="A50" s="62" t="n">
        <v>46</v>
      </c>
      <c r="B50" s="63" t="str">
        <f aca="false">'Shared cM Data'!C56</f>
        <v>7th cousin once removed</v>
      </c>
      <c r="C50" s="64" t="n">
        <f aca="false">'Shared cM Data'!I56</f>
        <v>12</v>
      </c>
      <c r="D50" s="64" t="n">
        <f aca="false">'Shared cM Data'!J56</f>
        <v>0</v>
      </c>
      <c r="E50" s="64" t="n">
        <f aca="false">'Shared cM Data'!K56</f>
        <v>50</v>
      </c>
      <c r="F50" s="63" t="n">
        <f aca="false">'Shared cM Data'!G56</f>
        <v>17</v>
      </c>
      <c r="G50" s="63" t="str">
        <f aca="false">'Shared cM Data'!F56</f>
        <v>Full</v>
      </c>
      <c r="H50" s="63" t="n">
        <f aca="false">'Shared cM Data'!H56</f>
        <v>9</v>
      </c>
      <c r="I50" s="65" t="n">
        <f aca="false">IFERROR((C50-D50)/Z_Edge,0)</f>
        <v>4.6583850931677</v>
      </c>
      <c r="J50" s="65" t="n">
        <f aca="false">IFERROR((E50-C50)/Z_Edge,0)</f>
        <v>14.7515527950311</v>
      </c>
      <c r="K50" s="62" t="n">
        <f aca="false">IF(AND(ISNUMBER(Input_cM),Input_cM&gt;=D50,Input_cM&lt;=E50),1,0)</f>
        <v>0</v>
      </c>
      <c r="L50" s="66" t="n">
        <f aca="false">IF(K50=1,IFERROR(2/(SQRT(2*PI())*(I50+J50))*EXP(-0.5*((Input_cM-C50)/IF(Input_cM&lt;C50,I50,J50))^2),0),0)</f>
        <v>0</v>
      </c>
      <c r="M50" s="65" t="n">
        <f aca="false">IF(Prior_Mode="Uniform",1,Prior_Base^F50*IF(G50="Half",Half_Factor,1))</f>
        <v>131072</v>
      </c>
      <c r="N50" s="66" t="n">
        <f aca="false">L50*M50</f>
        <v>0</v>
      </c>
      <c r="O50" s="67" t="n">
        <f aca="false">IF(SUM($N$5:$N$51)=0,0,N50/SUM($N$5:$N$51))</f>
        <v>0</v>
      </c>
      <c r="P50" s="62" t="n">
        <f aca="false">RANK(N50,$N$5:$N$51,0)+COUNTIF($N$5:N50,N50)-1</f>
        <v>46</v>
      </c>
    </row>
    <row r="51" customFormat="false" ht="15" hidden="false" customHeight="false" outlineLevel="0" collapsed="false">
      <c r="A51" s="62" t="n">
        <v>47</v>
      </c>
      <c r="B51" s="63" t="str">
        <f aca="false">'Shared cM Data'!C57</f>
        <v>8th cousin</v>
      </c>
      <c r="C51" s="64" t="n">
        <f aca="false">'Shared cM Data'!I57</f>
        <v>11</v>
      </c>
      <c r="D51" s="64" t="n">
        <f aca="false">'Shared cM Data'!J57</f>
        <v>0</v>
      </c>
      <c r="E51" s="64" t="n">
        <f aca="false">'Shared cM Data'!K57</f>
        <v>42</v>
      </c>
      <c r="F51" s="63" t="n">
        <f aca="false">'Shared cM Data'!G57</f>
        <v>18</v>
      </c>
      <c r="G51" s="63" t="str">
        <f aca="false">'Shared cM Data'!F57</f>
        <v>Full</v>
      </c>
      <c r="H51" s="63" t="n">
        <f aca="false">'Shared cM Data'!H57</f>
        <v>9</v>
      </c>
      <c r="I51" s="65" t="n">
        <f aca="false">IFERROR((C51-D51)/Z_Edge,0)</f>
        <v>4.27018633540373</v>
      </c>
      <c r="J51" s="65" t="n">
        <f aca="false">IFERROR((E51-C51)/Z_Edge,0)</f>
        <v>12.0341614906832</v>
      </c>
      <c r="K51" s="62" t="n">
        <f aca="false">IF(AND(ISNUMBER(Input_cM),Input_cM&gt;=D51,Input_cM&lt;=E51),1,0)</f>
        <v>0</v>
      </c>
      <c r="L51" s="66" t="n">
        <f aca="false">IF(K51=1,IFERROR(2/(SQRT(2*PI())*(I51+J51))*EXP(-0.5*((Input_cM-C51)/IF(Input_cM&lt;C51,I51,J51))^2),0),0)</f>
        <v>0</v>
      </c>
      <c r="M51" s="65" t="n">
        <f aca="false">IF(Prior_Mode="Uniform",1,Prior_Base^F51*IF(G51="Half",Half_Factor,1))</f>
        <v>262144</v>
      </c>
      <c r="N51" s="66" t="n">
        <f aca="false">L51*M51</f>
        <v>0</v>
      </c>
      <c r="O51" s="67" t="n">
        <f aca="false">IF(SUM($N$5:$N$51)=0,0,N51/SUM($N$5:$N$51))</f>
        <v>0</v>
      </c>
      <c r="P51" s="62" t="n">
        <f aca="false">RANK(N51,$N$5:$N$51,0)+COUNTIF($N$5:N51,N51)-1</f>
        <v>47</v>
      </c>
    </row>
    <row r="53" customFormat="false" ht="15" hidden="false" customHeight="false" outlineLevel="0" collapsed="false">
      <c r="B53" s="30" t="s">
        <v>202</v>
      </c>
    </row>
    <row r="54" customFormat="false" ht="15" hidden="false" customHeight="false" outlineLevel="0" collapsed="false">
      <c r="B54" s="62" t="s">
        <v>203</v>
      </c>
      <c r="C54" s="66" t="n">
        <f aca="false">SUM(N5:N51)</f>
        <v>0.101391851731757</v>
      </c>
    </row>
    <row r="55" customFormat="false" ht="15" hidden="false" customHeight="false" outlineLevel="0" collapsed="false">
      <c r="B55" s="62" t="s">
        <v>204</v>
      </c>
      <c r="C55" s="68" t="n">
        <f aca="false">SUM(K5:K51)</f>
        <v>6</v>
      </c>
    </row>
    <row r="56" customFormat="false" ht="15" hidden="false" customHeight="false" outlineLevel="0" collapsed="false">
      <c r="B56" s="62" t="s">
        <v>205</v>
      </c>
      <c r="C56" s="68" t="n">
        <f aca="false">SUMPRODUCT(MAX(K5:K51*H5:H51))</f>
        <v>3</v>
      </c>
    </row>
    <row r="57" customFormat="false" ht="15" hidden="false" customHeight="false" outlineLevel="0" collapsed="false">
      <c r="B57" s="62" t="s">
        <v>206</v>
      </c>
      <c r="C57" s="68" t="n">
        <f aca="false">IF(AND(ISNUMBER(Input_cM),Input_cM&gt;=0),1,0)</f>
        <v>1</v>
      </c>
    </row>
    <row r="59" customFormat="false" ht="15" hidden="false" customHeight="false" outlineLevel="0" collapsed="false">
      <c r="B59" s="30" t="s">
        <v>207</v>
      </c>
    </row>
    <row r="60" customFormat="false" ht="15" hidden="false" customHeight="false" outlineLevel="0" collapsed="false">
      <c r="A60" s="69" t="s">
        <v>22</v>
      </c>
      <c r="B60" s="69" t="s">
        <v>208</v>
      </c>
      <c r="C60" s="69" t="s">
        <v>28</v>
      </c>
      <c r="D60" s="69" t="s">
        <v>209</v>
      </c>
      <c r="E60" s="69" t="s">
        <v>210</v>
      </c>
      <c r="F60" s="69" t="s">
        <v>211</v>
      </c>
      <c r="G60" s="69" t="s">
        <v>212</v>
      </c>
      <c r="H60" s="69" t="s">
        <v>213</v>
      </c>
    </row>
    <row r="61" customFormat="false" ht="15" hidden="false" customHeight="false" outlineLevel="0" collapsed="false">
      <c r="A61" s="62" t="n">
        <v>1</v>
      </c>
      <c r="B61" s="62" t="str">
        <f aca="false">IF(INDEX($N$5:$N$51,H61)=0,"—",INDEX('Shared cM Data'!$D$11:$D$57,H61))</f>
        <v>1C</v>
      </c>
      <c r="C61" s="67" t="n">
        <f aca="false">IF(B61="—",0,INDEX($O$5:$O$51,H61))</f>
        <v>0.322774243073838</v>
      </c>
      <c r="D61" s="70" t="n">
        <f aca="false">IF(B61="—",0,INDEX($D$5:$D$51,H61))</f>
        <v>396</v>
      </c>
      <c r="E61" s="70" t="n">
        <f aca="false">IF(B61="—",0,INDEX($C$5:$C$51,H61)-INDEX($D$5:$D$51,H61))</f>
        <v>470</v>
      </c>
      <c r="F61" s="70" t="n">
        <f aca="false">IF(B61="—",0,INDEX($E$5:$E$51,H61)-INDEX($C$5:$C$51,H61))</f>
        <v>531</v>
      </c>
      <c r="G61" s="70" t="n">
        <f aca="false">D61+E61+F61</f>
        <v>1397</v>
      </c>
      <c r="H61" s="62" t="n">
        <f aca="false">MATCH(A61,$P$5:$P$51,0)</f>
        <v>8</v>
      </c>
    </row>
    <row r="62" customFormat="false" ht="15" hidden="false" customHeight="false" outlineLevel="0" collapsed="false">
      <c r="A62" s="62" t="n">
        <v>2</v>
      </c>
      <c r="B62" s="62" t="str">
        <f aca="false">IF(INDEX($N$5:$N$51,H62)=0,"—",INDEX('Shared cM Data'!$D$11:$D$57,H62))</f>
        <v>Great-aunt/uncle</v>
      </c>
      <c r="C62" s="67" t="n">
        <f aca="false">IF(B62="—",0,INDEX($O$5:$O$51,H62))</f>
        <v>0.285260988913233</v>
      </c>
      <c r="D62" s="70" t="n">
        <f aca="false">IF(B62="—",0,INDEX($D$5:$D$51,H62))</f>
        <v>330</v>
      </c>
      <c r="E62" s="70" t="n">
        <f aca="false">IF(B62="—",0,INDEX($C$5:$C$51,H62)-INDEX($D$5:$D$51,H62))</f>
        <v>520</v>
      </c>
      <c r="F62" s="70" t="n">
        <f aca="false">IF(B62="—",0,INDEX($E$5:$E$51,H62)-INDEX($C$5:$C$51,H62))</f>
        <v>617</v>
      </c>
      <c r="G62" s="70" t="n">
        <f aca="false">D62+E62+F62</f>
        <v>1467</v>
      </c>
      <c r="H62" s="62" t="n">
        <f aca="false">MATCH(A62,$P$5:$P$51,0)</f>
        <v>9</v>
      </c>
    </row>
    <row r="63" customFormat="false" ht="15" hidden="false" customHeight="false" outlineLevel="0" collapsed="false">
      <c r="A63" s="62" t="n">
        <v>3</v>
      </c>
      <c r="B63" s="62" t="str">
        <f aca="false">IF(INDEX($N$5:$N$51,H63)=0,"—",INDEX('Shared cM Data'!$D$11:$D$57,H63))</f>
        <v>Great-grandparent</v>
      </c>
      <c r="C63" s="67" t="n">
        <f aca="false">IF(B63="—",0,INDEX($O$5:$O$51,H63))</f>
        <v>0.157518693202073</v>
      </c>
      <c r="D63" s="70" t="n">
        <f aca="false">IF(B63="—",0,INDEX($D$5:$D$51,H63))</f>
        <v>485</v>
      </c>
      <c r="E63" s="70" t="n">
        <f aca="false">IF(B63="—",0,INDEX($C$5:$C$51,H63)-INDEX($D$5:$D$51,H63))</f>
        <v>402</v>
      </c>
      <c r="F63" s="70" t="n">
        <f aca="false">IF(B63="—",0,INDEX($E$5:$E$51,H63)-INDEX($C$5:$C$51,H63))</f>
        <v>599</v>
      </c>
      <c r="G63" s="70" t="n">
        <f aca="false">D63+E63+F63</f>
        <v>1486</v>
      </c>
      <c r="H63" s="62" t="n">
        <f aca="false">MATCH(A63,$P$5:$P$51,0)</f>
        <v>6</v>
      </c>
    </row>
    <row r="64" customFormat="false" ht="15" hidden="false" customHeight="false" outlineLevel="0" collapsed="false">
      <c r="A64" s="62" t="n">
        <v>4</v>
      </c>
      <c r="B64" s="62" t="str">
        <f aca="false">IF(INDEX($N$5:$N$51,H64)=0,"—",INDEX('Shared cM Data'!$D$11:$D$57,H64))</f>
        <v>1C1R</v>
      </c>
      <c r="C64" s="67" t="n">
        <f aca="false">IF(B64="—",0,INDEX($O$5:$O$51,H64))</f>
        <v>0.107428130150539</v>
      </c>
      <c r="D64" s="70" t="n">
        <f aca="false">IF(B64="—",0,INDEX($D$5:$D$51,H64))</f>
        <v>102</v>
      </c>
      <c r="E64" s="70" t="n">
        <f aca="false">IF(B64="—",0,INDEX($C$5:$C$51,H64)-INDEX($D$5:$D$51,H64))</f>
        <v>331</v>
      </c>
      <c r="F64" s="70" t="n">
        <f aca="false">IF(B64="—",0,INDEX($E$5:$E$51,H64)-INDEX($C$5:$C$51,H64))</f>
        <v>547</v>
      </c>
      <c r="G64" s="70" t="n">
        <f aca="false">D64+E64+F64</f>
        <v>980</v>
      </c>
      <c r="H64" s="62" t="n">
        <f aca="false">MATCH(A64,$P$5:$P$51,0)</f>
        <v>11</v>
      </c>
    </row>
    <row r="65" customFormat="false" ht="15" hidden="false" customHeight="false" outlineLevel="0" collapsed="false">
      <c r="A65" s="62" t="n">
        <v>5</v>
      </c>
      <c r="B65" s="62" t="str">
        <f aca="false">IF(INDEX($N$5:$N$51,H65)=0,"—",INDEX('Shared cM Data'!$D$11:$D$57,H65))</f>
        <v>Half aunt/uncle</v>
      </c>
      <c r="C65" s="67" t="n">
        <f aca="false">IF(B65="—",0,INDEX($O$5:$O$51,H65))</f>
        <v>0.0975257081344496</v>
      </c>
      <c r="D65" s="70" t="n">
        <f aca="false">IF(B65="—",0,INDEX($D$5:$D$51,H65))</f>
        <v>492</v>
      </c>
      <c r="E65" s="70" t="n">
        <f aca="false">IF(B65="—",0,INDEX($C$5:$C$51,H65)-INDEX($D$5:$D$51,H65))</f>
        <v>379</v>
      </c>
      <c r="F65" s="70" t="n">
        <f aca="false">IF(B65="—",0,INDEX($E$5:$E$51,H65)-INDEX($C$5:$C$51,H65))</f>
        <v>444</v>
      </c>
      <c r="G65" s="70" t="n">
        <f aca="false">D65+E65+F65</f>
        <v>1315</v>
      </c>
      <c r="H65" s="62" t="n">
        <f aca="false">MATCH(A65,$P$5:$P$51,0)</f>
        <v>7</v>
      </c>
    </row>
    <row r="66" customFormat="false" ht="15" hidden="false" customHeight="false" outlineLevel="0" collapsed="false">
      <c r="A66" s="62" t="n">
        <v>6</v>
      </c>
      <c r="B66" s="62" t="str">
        <f aca="false">IF(INDEX($N$5:$N$51,H66)=0,"—",INDEX('Shared cM Data'!$D$11:$D$57,H66))</f>
        <v>Half 1C</v>
      </c>
      <c r="C66" s="67" t="n">
        <f aca="false">IF(B66="—",0,INDEX($O$5:$O$51,H66))</f>
        <v>0.0294922365258667</v>
      </c>
      <c r="D66" s="70" t="n">
        <f aca="false">IF(B66="—",0,INDEX($D$5:$D$51,H66))</f>
        <v>156</v>
      </c>
      <c r="E66" s="70" t="n">
        <f aca="false">IF(B66="—",0,INDEX($C$5:$C$51,H66)-INDEX($D$5:$D$51,H66))</f>
        <v>293</v>
      </c>
      <c r="F66" s="70" t="n">
        <f aca="false">IF(B66="—",0,INDEX($E$5:$E$51,H66)-INDEX($C$5:$C$51,H66))</f>
        <v>530</v>
      </c>
      <c r="G66" s="70" t="n">
        <f aca="false">D66+E66+F66</f>
        <v>979</v>
      </c>
      <c r="H66" s="62" t="n">
        <f aca="false">MATCH(A66,$P$5:$P$51,0)</f>
        <v>10</v>
      </c>
    </row>
    <row r="67" customFormat="false" ht="15" hidden="false" customHeight="false" outlineLevel="0" collapsed="false">
      <c r="A67" s="62" t="n">
        <v>7</v>
      </c>
      <c r="B67" s="62" t="str">
        <f aca="false">IF(INDEX($N$5:$N$51,H67)=0,"—",INDEX('Shared cM Data'!$D$11:$D$57,H67))</f>
        <v>—</v>
      </c>
      <c r="C67" s="67" t="n">
        <f aca="false">IF(B67="—",0,INDEX($O$5:$O$51,H67))</f>
        <v>0</v>
      </c>
      <c r="D67" s="70" t="n">
        <f aca="false">IF(B67="—",0,INDEX($D$5:$D$51,H67))</f>
        <v>0</v>
      </c>
      <c r="E67" s="70" t="n">
        <f aca="false">IF(B67="—",0,INDEX($C$5:$C$51,H67)-INDEX($D$5:$D$51,H67))</f>
        <v>0</v>
      </c>
      <c r="F67" s="70" t="n">
        <f aca="false">IF(B67="—",0,INDEX($E$5:$E$51,H67)-INDEX($C$5:$C$51,H67))</f>
        <v>0</v>
      </c>
      <c r="G67" s="70" t="n">
        <f aca="false">D67+E67+F67</f>
        <v>0</v>
      </c>
      <c r="H67" s="62" t="n">
        <f aca="false">MATCH(A67,$P$5:$P$51,0)</f>
        <v>1</v>
      </c>
    </row>
    <row r="68" customFormat="false" ht="15" hidden="false" customHeight="false" outlineLevel="0" collapsed="false">
      <c r="A68" s="62" t="n">
        <v>8</v>
      </c>
      <c r="B68" s="62" t="str">
        <f aca="false">IF(INDEX($N$5:$N$51,H68)=0,"—",INDEX('Shared cM Data'!$D$11:$D$57,H68))</f>
        <v>—</v>
      </c>
      <c r="C68" s="67" t="n">
        <f aca="false">IF(B68="—",0,INDEX($O$5:$O$51,H68))</f>
        <v>0</v>
      </c>
      <c r="D68" s="70" t="n">
        <f aca="false">IF(B68="—",0,INDEX($D$5:$D$51,H68))</f>
        <v>0</v>
      </c>
      <c r="E68" s="70" t="n">
        <f aca="false">IF(B68="—",0,INDEX($C$5:$C$51,H68)-INDEX($D$5:$D$51,H68))</f>
        <v>0</v>
      </c>
      <c r="F68" s="70" t="n">
        <f aca="false">IF(B68="—",0,INDEX($E$5:$E$51,H68)-INDEX($C$5:$C$51,H68))</f>
        <v>0</v>
      </c>
      <c r="G68" s="70" t="n">
        <f aca="false">D68+E68+F68</f>
        <v>0</v>
      </c>
      <c r="H68" s="62" t="n">
        <f aca="false">MATCH(A68,$P$5:$P$51,0)</f>
        <v>2</v>
      </c>
    </row>
    <row r="69" customFormat="false" ht="15" hidden="false" customHeight="false" outlineLevel="0" collapsed="false">
      <c r="A69" s="62" t="s">
        <v>214</v>
      </c>
      <c r="B69" s="62" t="s">
        <v>215</v>
      </c>
      <c r="C69" s="65"/>
      <c r="D69" s="70" t="n">
        <f aca="false">IF($C$57=1,MAX(0,Input_cM-$C$70/2),0)</f>
        <v>841.084</v>
      </c>
      <c r="E69" s="70" t="n">
        <f aca="false">IF($C$57=1,$C$70,0)</f>
        <v>17.832</v>
      </c>
      <c r="F69" s="70" t="n">
        <v>0</v>
      </c>
      <c r="G69" s="70" t="n">
        <f aca="false">D69+E69</f>
        <v>858.916</v>
      </c>
      <c r="H69" s="62"/>
    </row>
    <row r="70" customFormat="false" ht="15" hidden="false" customHeight="false" outlineLevel="0" collapsed="false">
      <c r="A70" s="62"/>
      <c r="B70" s="62" t="s">
        <v>216</v>
      </c>
      <c r="C70" s="65" t="n">
        <f aca="false">MAX(1,0.012*MAX(MAX($G$61:$G$68),IF($C$57=1,Input_cM,0)))</f>
        <v>17.832</v>
      </c>
      <c r="D70" s="62"/>
      <c r="E70" s="62"/>
      <c r="F70" s="62"/>
      <c r="G70" s="62"/>
      <c r="H70" s="62"/>
    </row>
  </sheetData>
  <printOptions headings="false" gridLines="false" gridLinesSet="true" horizontalCentered="false" verticalCentered="false"/>
  <pageMargins left="0.4" right="0.4"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9AA5AB"/>
    <pageSetUpPr fitToPage="true"/>
  </sheetPr>
  <dimension ref="A1:BA11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6" ySplit="10" topLeftCell="G11" activePane="bottomRight" state="frozen"/>
      <selection pane="topLeft" activeCell="A1" activeCellId="0" sqref="A1"/>
      <selection pane="topRight" activeCell="G1" activeCellId="0" sqref="G1"/>
      <selection pane="bottomLeft" activeCell="A11" activeCellId="0" sqref="A11"/>
      <selection pane="bottomRigh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3" min="2" style="0" width="11"/>
    <col collapsed="false" customWidth="true" hidden="false" outlineLevel="0" max="4" min="4" style="0" width="9"/>
    <col collapsed="false" customWidth="true" hidden="false" outlineLevel="0" max="5" min="5" style="0" width="11"/>
    <col collapsed="false" customWidth="true" hidden="false" outlineLevel="0" max="6" min="6" style="0" width="12"/>
    <col collapsed="false" customWidth="true" hidden="false" outlineLevel="0" max="53" min="7" style="0" width="11"/>
  </cols>
  <sheetData>
    <row r="1" customFormat="false" ht="17.35" hidden="false" customHeight="false" outlineLevel="0" collapsed="false">
      <c r="A1" s="60" t="s">
        <v>217</v>
      </c>
    </row>
    <row r="2" customFormat="false" ht="15" hidden="false" customHeight="false" outlineLevel="0" collapsed="false">
      <c r="A2" s="59" t="s">
        <v>218</v>
      </c>
    </row>
    <row r="3" customFormat="false" ht="15" hidden="false" customHeight="false" outlineLevel="0" collapsed="false">
      <c r="F3" s="71" t="s">
        <v>219</v>
      </c>
      <c r="G3" s="72" t="n">
        <f aca="false">COLUMN()-6</f>
        <v>1</v>
      </c>
      <c r="H3" s="72" t="n">
        <f aca="false">COLUMN()-6</f>
        <v>2</v>
      </c>
      <c r="I3" s="72" t="n">
        <f aca="false">COLUMN()-6</f>
        <v>3</v>
      </c>
      <c r="J3" s="72" t="n">
        <f aca="false">COLUMN()-6</f>
        <v>4</v>
      </c>
      <c r="K3" s="72" t="n">
        <f aca="false">COLUMN()-6</f>
        <v>5</v>
      </c>
      <c r="L3" s="72" t="n">
        <f aca="false">COLUMN()-6</f>
        <v>6</v>
      </c>
      <c r="M3" s="72" t="n">
        <f aca="false">COLUMN()-6</f>
        <v>7</v>
      </c>
      <c r="N3" s="72" t="n">
        <f aca="false">COLUMN()-6</f>
        <v>8</v>
      </c>
      <c r="O3" s="72" t="n">
        <f aca="false">COLUMN()-6</f>
        <v>9</v>
      </c>
      <c r="P3" s="72" t="n">
        <f aca="false">COLUMN()-6</f>
        <v>10</v>
      </c>
      <c r="Q3" s="72" t="n">
        <f aca="false">COLUMN()-6</f>
        <v>11</v>
      </c>
      <c r="R3" s="72" t="n">
        <f aca="false">COLUMN()-6</f>
        <v>12</v>
      </c>
      <c r="S3" s="72" t="n">
        <f aca="false">COLUMN()-6</f>
        <v>13</v>
      </c>
      <c r="T3" s="72" t="n">
        <f aca="false">COLUMN()-6</f>
        <v>14</v>
      </c>
      <c r="U3" s="72" t="n">
        <f aca="false">COLUMN()-6</f>
        <v>15</v>
      </c>
      <c r="V3" s="72" t="n">
        <f aca="false">COLUMN()-6</f>
        <v>16</v>
      </c>
      <c r="W3" s="72" t="n">
        <f aca="false">COLUMN()-6</f>
        <v>17</v>
      </c>
      <c r="X3" s="72" t="n">
        <f aca="false">COLUMN()-6</f>
        <v>18</v>
      </c>
      <c r="Y3" s="72" t="n">
        <f aca="false">COLUMN()-6</f>
        <v>19</v>
      </c>
      <c r="Z3" s="72" t="n">
        <f aca="false">COLUMN()-6</f>
        <v>20</v>
      </c>
      <c r="AA3" s="72" t="n">
        <f aca="false">COLUMN()-6</f>
        <v>21</v>
      </c>
      <c r="AB3" s="72" t="n">
        <f aca="false">COLUMN()-6</f>
        <v>22</v>
      </c>
      <c r="AC3" s="72" t="n">
        <f aca="false">COLUMN()-6</f>
        <v>23</v>
      </c>
      <c r="AD3" s="72" t="n">
        <f aca="false">COLUMN()-6</f>
        <v>24</v>
      </c>
      <c r="AE3" s="72" t="n">
        <f aca="false">COLUMN()-6</f>
        <v>25</v>
      </c>
      <c r="AF3" s="72" t="n">
        <f aca="false">COLUMN()-6</f>
        <v>26</v>
      </c>
      <c r="AG3" s="72" t="n">
        <f aca="false">COLUMN()-6</f>
        <v>27</v>
      </c>
      <c r="AH3" s="72" t="n">
        <f aca="false">COLUMN()-6</f>
        <v>28</v>
      </c>
      <c r="AI3" s="72" t="n">
        <f aca="false">COLUMN()-6</f>
        <v>29</v>
      </c>
      <c r="AJ3" s="72" t="n">
        <f aca="false">COLUMN()-6</f>
        <v>30</v>
      </c>
      <c r="AK3" s="72" t="n">
        <f aca="false">COLUMN()-6</f>
        <v>31</v>
      </c>
      <c r="AL3" s="72" t="n">
        <f aca="false">COLUMN()-6</f>
        <v>32</v>
      </c>
      <c r="AM3" s="72" t="n">
        <f aca="false">COLUMN()-6</f>
        <v>33</v>
      </c>
      <c r="AN3" s="72" t="n">
        <f aca="false">COLUMN()-6</f>
        <v>34</v>
      </c>
      <c r="AO3" s="72" t="n">
        <f aca="false">COLUMN()-6</f>
        <v>35</v>
      </c>
      <c r="AP3" s="72" t="n">
        <f aca="false">COLUMN()-6</f>
        <v>36</v>
      </c>
      <c r="AQ3" s="72" t="n">
        <f aca="false">COLUMN()-6</f>
        <v>37</v>
      </c>
      <c r="AR3" s="72" t="n">
        <f aca="false">COLUMN()-6</f>
        <v>38</v>
      </c>
      <c r="AS3" s="72" t="n">
        <f aca="false">COLUMN()-6</f>
        <v>39</v>
      </c>
      <c r="AT3" s="72" t="n">
        <f aca="false">COLUMN()-6</f>
        <v>40</v>
      </c>
      <c r="AU3" s="72" t="n">
        <f aca="false">COLUMN()-6</f>
        <v>41</v>
      </c>
      <c r="AV3" s="72" t="n">
        <f aca="false">COLUMN()-6</f>
        <v>42</v>
      </c>
      <c r="AW3" s="72" t="n">
        <f aca="false">COLUMN()-6</f>
        <v>43</v>
      </c>
      <c r="AX3" s="72" t="n">
        <f aca="false">COLUMN()-6</f>
        <v>44</v>
      </c>
      <c r="AY3" s="72" t="n">
        <f aca="false">COLUMN()-6</f>
        <v>45</v>
      </c>
      <c r="AZ3" s="72" t="n">
        <f aca="false">COLUMN()-6</f>
        <v>46</v>
      </c>
      <c r="BA3" s="72" t="n">
        <f aca="false">COLUMN()-6</f>
        <v>47</v>
      </c>
    </row>
    <row r="4" customFormat="false" ht="15" hidden="false" customHeight="false" outlineLevel="0" collapsed="false">
      <c r="F4" s="71" t="s">
        <v>23</v>
      </c>
      <c r="G4" s="73" t="str">
        <f aca="false">INDEX(Engine!$B$5:$B$51,G$3)</f>
        <v>Parent / child</v>
      </c>
      <c r="H4" s="73" t="str">
        <f aca="false">INDEX(Engine!$B$5:$B$51,H$3)</f>
        <v>Full sibling</v>
      </c>
      <c r="I4" s="73" t="str">
        <f aca="false">INDEX(Engine!$B$5:$B$51,I$3)</f>
        <v>Half sibling</v>
      </c>
      <c r="J4" s="73" t="str">
        <f aca="false">INDEX(Engine!$B$5:$B$51,J$3)</f>
        <v>Grandparent / grandchild</v>
      </c>
      <c r="K4" s="73" t="str">
        <f aca="false">INDEX(Engine!$B$5:$B$51,K$3)</f>
        <v>Aunt/uncle · niece/nephew</v>
      </c>
      <c r="L4" s="73" t="str">
        <f aca="false">INDEX(Engine!$B$5:$B$51,L$3)</f>
        <v>Great-grandparent / great-grandchild</v>
      </c>
      <c r="M4" s="73" t="str">
        <f aca="false">INDEX(Engine!$B$5:$B$51,M$3)</f>
        <v>Half aunt/uncle · half niece/nephew</v>
      </c>
      <c r="N4" s="73" t="str">
        <f aca="false">INDEX(Engine!$B$5:$B$51,N$3)</f>
        <v>1st cousin</v>
      </c>
      <c r="O4" s="73" t="str">
        <f aca="false">INDEX(Engine!$B$5:$B$51,O$3)</f>
        <v>Great-aunt/uncle · great-niece/nephew</v>
      </c>
      <c r="P4" s="73" t="str">
        <f aca="false">INDEX(Engine!$B$5:$B$51,P$3)</f>
        <v>Half 1st cousin</v>
      </c>
      <c r="Q4" s="73" t="str">
        <f aca="false">INDEX(Engine!$B$5:$B$51,Q$3)</f>
        <v>1st cousin once removed</v>
      </c>
      <c r="R4" s="73" t="str">
        <f aca="false">INDEX(Engine!$B$5:$B$51,R$3)</f>
        <v>Half great-aunt/uncle · half great-niece/nephew</v>
      </c>
      <c r="S4" s="73" t="str">
        <f aca="false">INDEX(Engine!$B$5:$B$51,S$3)</f>
        <v>2×great-aunt/uncle · 2×great-niece/nephew</v>
      </c>
      <c r="T4" s="73" t="str">
        <f aca="false">INDEX(Engine!$B$5:$B$51,T$3)</f>
        <v>2nd cousin</v>
      </c>
      <c r="U4" s="73" t="str">
        <f aca="false">INDEX(Engine!$B$5:$B$51,U$3)</f>
        <v>Half 1st cousin once removed</v>
      </c>
      <c r="V4" s="73" t="str">
        <f aca="false">INDEX(Engine!$B$5:$B$51,V$3)</f>
        <v>1st cousin twice removed</v>
      </c>
      <c r="W4" s="73" t="str">
        <f aca="false">INDEX(Engine!$B$5:$B$51,W$3)</f>
        <v>Half 2×great-aunt/uncle · half 2×great-niece/nephew</v>
      </c>
      <c r="X4" s="73" t="str">
        <f aca="false">INDEX(Engine!$B$5:$B$51,X$3)</f>
        <v>Half 1st cousin twice removed</v>
      </c>
      <c r="Y4" s="73" t="str">
        <f aca="false">INDEX(Engine!$B$5:$B$51,Y$3)</f>
        <v>2nd cousin once removed</v>
      </c>
      <c r="Z4" s="73" t="str">
        <f aca="false">INDEX(Engine!$B$5:$B$51,Z$3)</f>
        <v>Half 2nd cousin</v>
      </c>
      <c r="AA4" s="73" t="str">
        <f aca="false">INDEX(Engine!$B$5:$B$51,AA$3)</f>
        <v>1st cousin 3 times removed</v>
      </c>
      <c r="AB4" s="73" t="str">
        <f aca="false">INDEX(Engine!$B$5:$B$51,AB$3)</f>
        <v>3rd cousin</v>
      </c>
      <c r="AC4" s="73" t="str">
        <f aca="false">INDEX(Engine!$B$5:$B$51,AC$3)</f>
        <v>2nd cousin twice removed</v>
      </c>
      <c r="AD4" s="73" t="str">
        <f aca="false">INDEX(Engine!$B$5:$B$51,AD$3)</f>
        <v>Half 2nd cousin once removed</v>
      </c>
      <c r="AE4" s="73" t="str">
        <f aca="false">INDEX(Engine!$B$5:$B$51,AE$3)</f>
        <v>Half 1st cousin 3 times removed</v>
      </c>
      <c r="AF4" s="73" t="str">
        <f aca="false">INDEX(Engine!$B$5:$B$51,AF$3)</f>
        <v>2nd cousin 3 times removed</v>
      </c>
      <c r="AG4" s="73" t="str">
        <f aca="false">INDEX(Engine!$B$5:$B$51,AG$3)</f>
        <v>Half 2nd cousin twice removed</v>
      </c>
      <c r="AH4" s="73" t="str">
        <f aca="false">INDEX(Engine!$B$5:$B$51,AH$3)</f>
        <v>Half 3rd cousin</v>
      </c>
      <c r="AI4" s="73" t="str">
        <f aca="false">INDEX(Engine!$B$5:$B$51,AI$3)</f>
        <v>3rd cousin once removed</v>
      </c>
      <c r="AJ4" s="73" t="str">
        <f aca="false">INDEX(Engine!$B$5:$B$51,AJ$3)</f>
        <v>Half 3rd cousin once removed</v>
      </c>
      <c r="AK4" s="73" t="str">
        <f aca="false">INDEX(Engine!$B$5:$B$51,AK$3)</f>
        <v>3rd cousin twice removed</v>
      </c>
      <c r="AL4" s="73" t="str">
        <f aca="false">INDEX(Engine!$B$5:$B$51,AL$3)</f>
        <v>4th cousin</v>
      </c>
      <c r="AM4" s="73" t="str">
        <f aca="false">INDEX(Engine!$B$5:$B$51,AM$3)</f>
        <v>4th cousin once removed</v>
      </c>
      <c r="AN4" s="73" t="str">
        <f aca="false">INDEX(Engine!$B$5:$B$51,AN$3)</f>
        <v>Half 3rd cousin twice removed</v>
      </c>
      <c r="AO4" s="73" t="str">
        <f aca="false">INDEX(Engine!$B$5:$B$51,AO$3)</f>
        <v>3rd cousin 3 times removed</v>
      </c>
      <c r="AP4" s="73" t="str">
        <f aca="false">INDEX(Engine!$B$5:$B$51,AP$3)</f>
        <v>5th cousin</v>
      </c>
      <c r="AQ4" s="73" t="str">
        <f aca="false">INDEX(Engine!$B$5:$B$51,AQ$3)</f>
        <v>4th cousin twice removed</v>
      </c>
      <c r="AR4" s="73" t="str">
        <f aca="false">INDEX(Engine!$B$5:$B$51,AR$3)</f>
        <v>5th cousin once removed</v>
      </c>
      <c r="AS4" s="73" t="str">
        <f aca="false">INDEX(Engine!$B$5:$B$51,AS$3)</f>
        <v>4th cousin 3 times removed</v>
      </c>
      <c r="AT4" s="73" t="str">
        <f aca="false">INDEX(Engine!$B$5:$B$51,AT$3)</f>
        <v>5th cousin twice removed</v>
      </c>
      <c r="AU4" s="73" t="str">
        <f aca="false">INDEX(Engine!$B$5:$B$51,AU$3)</f>
        <v>6th cousin</v>
      </c>
      <c r="AV4" s="73" t="str">
        <f aca="false">INDEX(Engine!$B$5:$B$51,AV$3)</f>
        <v>6th cousin once removed</v>
      </c>
      <c r="AW4" s="73" t="str">
        <f aca="false">INDEX(Engine!$B$5:$B$51,AW$3)</f>
        <v>7th cousin</v>
      </c>
      <c r="AX4" s="73" t="str">
        <f aca="false">INDEX(Engine!$B$5:$B$51,AX$3)</f>
        <v>5th cousin 3 times removed</v>
      </c>
      <c r="AY4" s="73" t="str">
        <f aca="false">INDEX(Engine!$B$5:$B$51,AY$3)</f>
        <v>6th cousin twice removed</v>
      </c>
      <c r="AZ4" s="73" t="str">
        <f aca="false">INDEX(Engine!$B$5:$B$51,AZ$3)</f>
        <v>7th cousin once removed</v>
      </c>
      <c r="BA4" s="73" t="str">
        <f aca="false">INDEX(Engine!$B$5:$B$51,BA$3)</f>
        <v>8th cousin</v>
      </c>
    </row>
    <row r="5" customFormat="false" ht="15" hidden="false" customHeight="false" outlineLevel="0" collapsed="false">
      <c r="F5" s="71" t="s">
        <v>25</v>
      </c>
      <c r="G5" s="74" t="n">
        <f aca="false">INDEX(Engine!$C$5:$C$51,G$3)</f>
        <v>3485</v>
      </c>
      <c r="H5" s="74" t="n">
        <f aca="false">INDEX(Engine!$C$5:$C$51,H$3)</f>
        <v>2613</v>
      </c>
      <c r="I5" s="74" t="n">
        <f aca="false">INDEX(Engine!$C$5:$C$51,I$3)</f>
        <v>1759</v>
      </c>
      <c r="J5" s="74" t="n">
        <f aca="false">INDEX(Engine!$C$5:$C$51,J$3)</f>
        <v>1754</v>
      </c>
      <c r="K5" s="74" t="n">
        <f aca="false">INDEX(Engine!$C$5:$C$51,K$3)</f>
        <v>1741</v>
      </c>
      <c r="L5" s="74" t="n">
        <f aca="false">INDEX(Engine!$C$5:$C$51,L$3)</f>
        <v>887</v>
      </c>
      <c r="M5" s="74" t="n">
        <f aca="false">INDEX(Engine!$C$5:$C$51,M$3)</f>
        <v>871</v>
      </c>
      <c r="N5" s="74" t="n">
        <f aca="false">INDEX(Engine!$C$5:$C$51,N$3)</f>
        <v>866</v>
      </c>
      <c r="O5" s="74" t="n">
        <f aca="false">INDEX(Engine!$C$5:$C$51,O$3)</f>
        <v>850</v>
      </c>
      <c r="P5" s="74" t="n">
        <f aca="false">INDEX(Engine!$C$5:$C$51,P$3)</f>
        <v>449</v>
      </c>
      <c r="Q5" s="74" t="n">
        <f aca="false">INDEX(Engine!$C$5:$C$51,Q$3)</f>
        <v>433</v>
      </c>
      <c r="R5" s="74" t="n">
        <f aca="false">INDEX(Engine!$C$5:$C$51,R$3)</f>
        <v>431</v>
      </c>
      <c r="S5" s="74" t="n">
        <f aca="false">INDEX(Engine!$C$5:$C$51,S$3)</f>
        <v>420</v>
      </c>
      <c r="T5" s="74" t="n">
        <f aca="false">INDEX(Engine!$C$5:$C$51,T$3)</f>
        <v>229</v>
      </c>
      <c r="U5" s="74" t="n">
        <f aca="false">INDEX(Engine!$C$5:$C$51,U$3)</f>
        <v>224</v>
      </c>
      <c r="V5" s="74" t="n">
        <f aca="false">INDEX(Engine!$C$5:$C$51,V$3)</f>
        <v>221</v>
      </c>
      <c r="W5" s="74" t="n">
        <f aca="false">INDEX(Engine!$C$5:$C$51,W$3)</f>
        <v>208</v>
      </c>
      <c r="X5" s="74" t="n">
        <f aca="false">INDEX(Engine!$C$5:$C$51,X$3)</f>
        <v>125</v>
      </c>
      <c r="Y5" s="74" t="n">
        <f aca="false">INDEX(Engine!$C$5:$C$51,Y$3)</f>
        <v>122</v>
      </c>
      <c r="Z5" s="74" t="n">
        <f aca="false">INDEX(Engine!$C$5:$C$51,Z$3)</f>
        <v>120</v>
      </c>
      <c r="AA5" s="74" t="n">
        <f aca="false">INDEX(Engine!$C$5:$C$51,AA$3)</f>
        <v>117</v>
      </c>
      <c r="AB5" s="74" t="n">
        <f aca="false">INDEX(Engine!$C$5:$C$51,AB$3)</f>
        <v>73</v>
      </c>
      <c r="AC5" s="74" t="n">
        <f aca="false">INDEX(Engine!$C$5:$C$51,AC$3)</f>
        <v>71</v>
      </c>
      <c r="AD5" s="74" t="n">
        <f aca="false">INDEX(Engine!$C$5:$C$51,AD$3)</f>
        <v>66</v>
      </c>
      <c r="AE5" s="74" t="n">
        <f aca="false">INDEX(Engine!$C$5:$C$51,AE$3)</f>
        <v>60</v>
      </c>
      <c r="AF5" s="74" t="n">
        <f aca="false">INDEX(Engine!$C$5:$C$51,AF$3)</f>
        <v>51</v>
      </c>
      <c r="AG5" s="74" t="n">
        <f aca="false">INDEX(Engine!$C$5:$C$51,AG$3)</f>
        <v>48</v>
      </c>
      <c r="AH5" s="74" t="n">
        <f aca="false">INDEX(Engine!$C$5:$C$51,AH$3)</f>
        <v>48</v>
      </c>
      <c r="AI5" s="74" t="n">
        <f aca="false">INDEX(Engine!$C$5:$C$51,AI$3)</f>
        <v>48</v>
      </c>
      <c r="AJ5" s="74" t="n">
        <f aca="false">INDEX(Engine!$C$5:$C$51,AJ$3)</f>
        <v>37</v>
      </c>
      <c r="AK5" s="74" t="n">
        <f aca="false">INDEX(Engine!$C$5:$C$51,AK$3)</f>
        <v>36</v>
      </c>
      <c r="AL5" s="74" t="n">
        <f aca="false">INDEX(Engine!$C$5:$C$51,AL$3)</f>
        <v>35</v>
      </c>
      <c r="AM5" s="74" t="n">
        <f aca="false">INDEX(Engine!$C$5:$C$51,AM$3)</f>
        <v>28</v>
      </c>
      <c r="AN5" s="74" t="n">
        <f aca="false">INDEX(Engine!$C$5:$C$51,AN$3)</f>
        <v>27</v>
      </c>
      <c r="AO5" s="74" t="n">
        <f aca="false">INDEX(Engine!$C$5:$C$51,AO$3)</f>
        <v>27</v>
      </c>
      <c r="AP5" s="74" t="n">
        <f aca="false">INDEX(Engine!$C$5:$C$51,AP$3)</f>
        <v>25</v>
      </c>
      <c r="AQ5" s="74" t="n">
        <f aca="false">INDEX(Engine!$C$5:$C$51,AQ$3)</f>
        <v>22</v>
      </c>
      <c r="AR5" s="74" t="n">
        <f aca="false">INDEX(Engine!$C$5:$C$51,AR$3)</f>
        <v>21</v>
      </c>
      <c r="AS5" s="74" t="n">
        <f aca="false">INDEX(Engine!$C$5:$C$51,AS$3)</f>
        <v>19</v>
      </c>
      <c r="AT5" s="74" t="n">
        <f aca="false">INDEX(Engine!$C$5:$C$51,AT$3)</f>
        <v>18</v>
      </c>
      <c r="AU5" s="74" t="n">
        <f aca="false">INDEX(Engine!$C$5:$C$51,AU$3)</f>
        <v>18</v>
      </c>
      <c r="AV5" s="74" t="n">
        <f aca="false">INDEX(Engine!$C$5:$C$51,AV$3)</f>
        <v>15</v>
      </c>
      <c r="AW5" s="74" t="n">
        <f aca="false">INDEX(Engine!$C$5:$C$51,AW$3)</f>
        <v>14</v>
      </c>
      <c r="AX5" s="74" t="n">
        <f aca="false">INDEX(Engine!$C$5:$C$51,AX$3)</f>
        <v>13</v>
      </c>
      <c r="AY5" s="74" t="n">
        <f aca="false">INDEX(Engine!$C$5:$C$51,AY$3)</f>
        <v>13</v>
      </c>
      <c r="AZ5" s="74" t="n">
        <f aca="false">INDEX(Engine!$C$5:$C$51,AZ$3)</f>
        <v>12</v>
      </c>
      <c r="BA5" s="74" t="n">
        <f aca="false">INDEX(Engine!$C$5:$C$51,BA$3)</f>
        <v>11</v>
      </c>
    </row>
    <row r="6" customFormat="false" ht="15" hidden="false" customHeight="false" outlineLevel="0" collapsed="false">
      <c r="F6" s="71" t="s">
        <v>26</v>
      </c>
      <c r="G6" s="74" t="n">
        <f aca="false">INDEX(Engine!$D$5:$D$51,G$3)</f>
        <v>2376</v>
      </c>
      <c r="H6" s="74" t="n">
        <f aca="false">INDEX(Engine!$D$5:$D$51,H$3)</f>
        <v>1613</v>
      </c>
      <c r="I6" s="74" t="n">
        <f aca="false">INDEX(Engine!$D$5:$D$51,I$3)</f>
        <v>1160</v>
      </c>
      <c r="J6" s="74" t="n">
        <f aca="false">INDEX(Engine!$D$5:$D$51,J$3)</f>
        <v>984</v>
      </c>
      <c r="K6" s="74" t="n">
        <f aca="false">INDEX(Engine!$D$5:$D$51,K$3)</f>
        <v>1201</v>
      </c>
      <c r="L6" s="74" t="n">
        <f aca="false">INDEX(Engine!$D$5:$D$51,L$3)</f>
        <v>485</v>
      </c>
      <c r="M6" s="74" t="n">
        <f aca="false">INDEX(Engine!$D$5:$D$51,M$3)</f>
        <v>492</v>
      </c>
      <c r="N6" s="74" t="n">
        <f aca="false">INDEX(Engine!$D$5:$D$51,N$3)</f>
        <v>396</v>
      </c>
      <c r="O6" s="74" t="n">
        <f aca="false">INDEX(Engine!$D$5:$D$51,O$3)</f>
        <v>330</v>
      </c>
      <c r="P6" s="74" t="n">
        <f aca="false">INDEX(Engine!$D$5:$D$51,P$3)</f>
        <v>156</v>
      </c>
      <c r="Q6" s="74" t="n">
        <f aca="false">INDEX(Engine!$D$5:$D$51,Q$3)</f>
        <v>102</v>
      </c>
      <c r="R6" s="74" t="n">
        <f aca="false">INDEX(Engine!$D$5:$D$51,R$3)</f>
        <v>184</v>
      </c>
      <c r="S6" s="74" t="n">
        <f aca="false">INDEX(Engine!$D$5:$D$51,S$3)</f>
        <v>186</v>
      </c>
      <c r="T6" s="74" t="n">
        <f aca="false">INDEX(Engine!$D$5:$D$51,T$3)</f>
        <v>41</v>
      </c>
      <c r="U6" s="74" t="n">
        <f aca="false">INDEX(Engine!$D$5:$D$51,U$3)</f>
        <v>62</v>
      </c>
      <c r="V6" s="74" t="n">
        <f aca="false">INDEX(Engine!$D$5:$D$51,V$3)</f>
        <v>33</v>
      </c>
      <c r="W6" s="74" t="n">
        <f aca="false">INDEX(Engine!$D$5:$D$51,W$3)</f>
        <v>103</v>
      </c>
      <c r="X6" s="74" t="n">
        <f aca="false">INDEX(Engine!$D$5:$D$51,X$3)</f>
        <v>16</v>
      </c>
      <c r="Y6" s="74" t="n">
        <f aca="false">INDEX(Engine!$D$5:$D$51,Y$3)</f>
        <v>14</v>
      </c>
      <c r="Z6" s="74" t="n">
        <f aca="false">INDEX(Engine!$D$5:$D$51,Z$3)</f>
        <v>10</v>
      </c>
      <c r="AA6" s="74" t="n">
        <f aca="false">INDEX(Engine!$D$5:$D$51,AA$3)</f>
        <v>25</v>
      </c>
      <c r="AB6" s="74" t="n">
        <f aca="false">INDEX(Engine!$D$5:$D$51,AB$3)</f>
        <v>0</v>
      </c>
      <c r="AC6" s="74" t="n">
        <f aca="false">INDEX(Engine!$D$5:$D$51,AC$3)</f>
        <v>0</v>
      </c>
      <c r="AD6" s="74" t="n">
        <f aca="false">INDEX(Engine!$D$5:$D$51,AD$3)</f>
        <v>0</v>
      </c>
      <c r="AE6" s="74" t="n">
        <f aca="false">INDEX(Engine!$D$5:$D$51,AE$3)</f>
        <v>0</v>
      </c>
      <c r="AF6" s="74" t="n">
        <f aca="false">INDEX(Engine!$D$5:$D$51,AF$3)</f>
        <v>0</v>
      </c>
      <c r="AG6" s="74" t="n">
        <f aca="false">INDEX(Engine!$D$5:$D$51,AG$3)</f>
        <v>0</v>
      </c>
      <c r="AH6" s="74" t="n">
        <f aca="false">INDEX(Engine!$D$5:$D$51,AH$3)</f>
        <v>0</v>
      </c>
      <c r="AI6" s="74" t="n">
        <f aca="false">INDEX(Engine!$D$5:$D$51,AI$3)</f>
        <v>0</v>
      </c>
      <c r="AJ6" s="74" t="n">
        <f aca="false">INDEX(Engine!$D$5:$D$51,AJ$3)</f>
        <v>0</v>
      </c>
      <c r="AK6" s="74" t="n">
        <f aca="false">INDEX(Engine!$D$5:$D$51,AK$3)</f>
        <v>0</v>
      </c>
      <c r="AL6" s="74" t="n">
        <f aca="false">INDEX(Engine!$D$5:$D$51,AL$3)</f>
        <v>0</v>
      </c>
      <c r="AM6" s="74" t="n">
        <f aca="false">INDEX(Engine!$D$5:$D$51,AM$3)</f>
        <v>0</v>
      </c>
      <c r="AN6" s="74" t="n">
        <f aca="false">INDEX(Engine!$D$5:$D$51,AN$3)</f>
        <v>0</v>
      </c>
      <c r="AO6" s="74" t="n">
        <f aca="false">INDEX(Engine!$D$5:$D$51,AO$3)</f>
        <v>0</v>
      </c>
      <c r="AP6" s="74" t="n">
        <f aca="false">INDEX(Engine!$D$5:$D$51,AP$3)</f>
        <v>0</v>
      </c>
      <c r="AQ6" s="74" t="n">
        <f aca="false">INDEX(Engine!$D$5:$D$51,AQ$3)</f>
        <v>0</v>
      </c>
      <c r="AR6" s="74" t="n">
        <f aca="false">INDEX(Engine!$D$5:$D$51,AR$3)</f>
        <v>0</v>
      </c>
      <c r="AS6" s="74" t="n">
        <f aca="false">INDEX(Engine!$D$5:$D$51,AS$3)</f>
        <v>0</v>
      </c>
      <c r="AT6" s="74" t="n">
        <f aca="false">INDEX(Engine!$D$5:$D$51,AT$3)</f>
        <v>0</v>
      </c>
      <c r="AU6" s="74" t="n">
        <f aca="false">INDEX(Engine!$D$5:$D$51,AU$3)</f>
        <v>0</v>
      </c>
      <c r="AV6" s="74" t="n">
        <f aca="false">INDEX(Engine!$D$5:$D$51,AV$3)</f>
        <v>0</v>
      </c>
      <c r="AW6" s="74" t="n">
        <f aca="false">INDEX(Engine!$D$5:$D$51,AW$3)</f>
        <v>0</v>
      </c>
      <c r="AX6" s="74" t="n">
        <f aca="false">INDEX(Engine!$D$5:$D$51,AX$3)</f>
        <v>0</v>
      </c>
      <c r="AY6" s="74" t="n">
        <f aca="false">INDEX(Engine!$D$5:$D$51,AY$3)</f>
        <v>0</v>
      </c>
      <c r="AZ6" s="74" t="n">
        <f aca="false">INDEX(Engine!$D$5:$D$51,AZ$3)</f>
        <v>0</v>
      </c>
      <c r="BA6" s="74" t="n">
        <f aca="false">INDEX(Engine!$D$5:$D$51,BA$3)</f>
        <v>0</v>
      </c>
    </row>
    <row r="7" customFormat="false" ht="15" hidden="false" customHeight="false" outlineLevel="0" collapsed="false">
      <c r="F7" s="71" t="s">
        <v>27</v>
      </c>
      <c r="G7" s="74" t="n">
        <f aca="false">INDEX(Engine!$E$5:$E$51,G$3)</f>
        <v>3720</v>
      </c>
      <c r="H7" s="74" t="n">
        <f aca="false">INDEX(Engine!$E$5:$E$51,H$3)</f>
        <v>3488</v>
      </c>
      <c r="I7" s="74" t="n">
        <f aca="false">INDEX(Engine!$E$5:$E$51,I$3)</f>
        <v>2436</v>
      </c>
      <c r="J7" s="74" t="n">
        <f aca="false">INDEX(Engine!$E$5:$E$51,J$3)</f>
        <v>2462</v>
      </c>
      <c r="K7" s="74" t="n">
        <f aca="false">INDEX(Engine!$E$5:$E$51,K$3)</f>
        <v>2282</v>
      </c>
      <c r="L7" s="74" t="n">
        <f aca="false">INDEX(Engine!$E$5:$E$51,L$3)</f>
        <v>1486</v>
      </c>
      <c r="M7" s="74" t="n">
        <f aca="false">INDEX(Engine!$E$5:$E$51,M$3)</f>
        <v>1315</v>
      </c>
      <c r="N7" s="74" t="n">
        <f aca="false">INDEX(Engine!$E$5:$E$51,N$3)</f>
        <v>1397</v>
      </c>
      <c r="O7" s="74" t="n">
        <f aca="false">INDEX(Engine!$E$5:$E$51,O$3)</f>
        <v>1467</v>
      </c>
      <c r="P7" s="74" t="n">
        <f aca="false">INDEX(Engine!$E$5:$E$51,P$3)</f>
        <v>979</v>
      </c>
      <c r="Q7" s="74" t="n">
        <f aca="false">INDEX(Engine!$E$5:$E$51,Q$3)</f>
        <v>980</v>
      </c>
      <c r="R7" s="74" t="n">
        <f aca="false">INDEX(Engine!$E$5:$E$51,R$3)</f>
        <v>668</v>
      </c>
      <c r="S7" s="74" t="n">
        <f aca="false">INDEX(Engine!$E$5:$E$51,S$3)</f>
        <v>713</v>
      </c>
      <c r="T7" s="74" t="n">
        <f aca="false">INDEX(Engine!$E$5:$E$51,T$3)</f>
        <v>592</v>
      </c>
      <c r="U7" s="74" t="n">
        <f aca="false">INDEX(Engine!$E$5:$E$51,U$3)</f>
        <v>469</v>
      </c>
      <c r="V7" s="74" t="n">
        <f aca="false">INDEX(Engine!$E$5:$E$51,V$3)</f>
        <v>471</v>
      </c>
      <c r="W7" s="74" t="n">
        <f aca="false">INDEX(Engine!$E$5:$E$51,W$3)</f>
        <v>284</v>
      </c>
      <c r="X7" s="74" t="n">
        <f aca="false">INDEX(Engine!$E$5:$E$51,X$3)</f>
        <v>269</v>
      </c>
      <c r="Y7" s="74" t="n">
        <f aca="false">INDEX(Engine!$E$5:$E$51,Y$3)</f>
        <v>353</v>
      </c>
      <c r="Z7" s="74" t="n">
        <f aca="false">INDEX(Engine!$E$5:$E$51,Z$3)</f>
        <v>325</v>
      </c>
      <c r="AA7" s="74" t="n">
        <f aca="false">INDEX(Engine!$E$5:$E$51,AA$3)</f>
        <v>238</v>
      </c>
      <c r="AB7" s="74" t="n">
        <f aca="false">INDEX(Engine!$E$5:$E$51,AB$3)</f>
        <v>234</v>
      </c>
      <c r="AC7" s="74" t="n">
        <f aca="false">INDEX(Engine!$E$5:$E$51,AC$3)</f>
        <v>244</v>
      </c>
      <c r="AD7" s="74" t="n">
        <f aca="false">INDEX(Engine!$E$5:$E$51,AD$3)</f>
        <v>190</v>
      </c>
      <c r="AE7" s="74" t="n">
        <f aca="false">INDEX(Engine!$E$5:$E$51,AE$3)</f>
        <v>120</v>
      </c>
      <c r="AF7" s="74" t="n">
        <f aca="false">INDEX(Engine!$E$5:$E$51,AF$3)</f>
        <v>154</v>
      </c>
      <c r="AG7" s="74" t="n">
        <f aca="false">INDEX(Engine!$E$5:$E$51,AG$3)</f>
        <v>144</v>
      </c>
      <c r="AH7" s="74" t="n">
        <f aca="false">INDEX(Engine!$E$5:$E$51,AH$3)</f>
        <v>168</v>
      </c>
      <c r="AI7" s="74" t="n">
        <f aca="false">INDEX(Engine!$E$5:$E$51,AI$3)</f>
        <v>192</v>
      </c>
      <c r="AJ7" s="74" t="n">
        <f aca="false">INDEX(Engine!$E$5:$E$51,AJ$3)</f>
        <v>139</v>
      </c>
      <c r="AK7" s="74" t="n">
        <f aca="false">INDEX(Engine!$E$5:$E$51,AK$3)</f>
        <v>166</v>
      </c>
      <c r="AL7" s="74" t="n">
        <f aca="false">INDEX(Engine!$E$5:$E$51,AL$3)</f>
        <v>139</v>
      </c>
      <c r="AM7" s="74" t="n">
        <f aca="false">INDEX(Engine!$E$5:$E$51,AM$3)</f>
        <v>126</v>
      </c>
      <c r="AN7" s="74" t="n">
        <f aca="false">INDEX(Engine!$E$5:$E$51,AN$3)</f>
        <v>78</v>
      </c>
      <c r="AO7" s="74" t="n">
        <f aca="false">INDEX(Engine!$E$5:$E$51,AO$3)</f>
        <v>98</v>
      </c>
      <c r="AP7" s="74" t="n">
        <f aca="false">INDEX(Engine!$E$5:$E$51,AP$3)</f>
        <v>117</v>
      </c>
      <c r="AQ7" s="74" t="n">
        <f aca="false">INDEX(Engine!$E$5:$E$51,AQ$3)</f>
        <v>93</v>
      </c>
      <c r="AR7" s="74" t="n">
        <f aca="false">INDEX(Engine!$E$5:$E$51,AR$3)</f>
        <v>80</v>
      </c>
      <c r="AS7" s="74" t="n">
        <f aca="false">INDEX(Engine!$E$5:$E$51,AS$3)</f>
        <v>60</v>
      </c>
      <c r="AT7" s="74" t="n">
        <f aca="false">INDEX(Engine!$E$5:$E$51,AT$3)</f>
        <v>65</v>
      </c>
      <c r="AU7" s="74" t="n">
        <f aca="false">INDEX(Engine!$E$5:$E$51,AU$3)</f>
        <v>71</v>
      </c>
      <c r="AV7" s="74" t="n">
        <f aca="false">INDEX(Engine!$E$5:$E$51,AV$3)</f>
        <v>56</v>
      </c>
      <c r="AW7" s="74" t="n">
        <f aca="false">INDEX(Engine!$E$5:$E$51,AW$3)</f>
        <v>57</v>
      </c>
      <c r="AX7" s="74" t="n">
        <f aca="false">INDEX(Engine!$E$5:$E$51,AX$3)</f>
        <v>30</v>
      </c>
      <c r="AY7" s="74" t="n">
        <f aca="false">INDEX(Engine!$E$5:$E$51,AY$3)</f>
        <v>45</v>
      </c>
      <c r="AZ7" s="74" t="n">
        <f aca="false">INDEX(Engine!$E$5:$E$51,AZ$3)</f>
        <v>50</v>
      </c>
      <c r="BA7" s="74" t="n">
        <f aca="false">INDEX(Engine!$E$5:$E$51,BA$3)</f>
        <v>42</v>
      </c>
    </row>
    <row r="8" customFormat="false" ht="15" hidden="false" customHeight="false" outlineLevel="0" collapsed="false">
      <c r="F8" s="71" t="s">
        <v>196</v>
      </c>
      <c r="G8" s="75" t="n">
        <f aca="false">INDEX(Engine!$I$5:$I$51,G$3)</f>
        <v>430.512422360248</v>
      </c>
      <c r="H8" s="75" t="n">
        <f aca="false">INDEX(Engine!$I$5:$I$51,H$3)</f>
        <v>388.198757763975</v>
      </c>
      <c r="I8" s="75" t="n">
        <f aca="false">INDEX(Engine!$I$5:$I$51,I$3)</f>
        <v>232.531055900621</v>
      </c>
      <c r="J8" s="75" t="n">
        <f aca="false">INDEX(Engine!$I$5:$I$51,J$3)</f>
        <v>298.913043478261</v>
      </c>
      <c r="K8" s="75" t="n">
        <f aca="false">INDEX(Engine!$I$5:$I$51,K$3)</f>
        <v>209.627329192547</v>
      </c>
      <c r="L8" s="75" t="n">
        <f aca="false">INDEX(Engine!$I$5:$I$51,L$3)</f>
        <v>156.055900621118</v>
      </c>
      <c r="M8" s="75" t="n">
        <f aca="false">INDEX(Engine!$I$5:$I$51,M$3)</f>
        <v>147.127329192547</v>
      </c>
      <c r="N8" s="75" t="n">
        <f aca="false">INDEX(Engine!$I$5:$I$51,N$3)</f>
        <v>182.453416149068</v>
      </c>
      <c r="O8" s="75" t="n">
        <f aca="false">INDEX(Engine!$I$5:$I$51,O$3)</f>
        <v>201.863354037267</v>
      </c>
      <c r="P8" s="75" t="n">
        <f aca="false">INDEX(Engine!$I$5:$I$51,P$3)</f>
        <v>113.742236024845</v>
      </c>
      <c r="Q8" s="75" t="n">
        <f aca="false">INDEX(Engine!$I$5:$I$51,Q$3)</f>
        <v>128.493788819876</v>
      </c>
      <c r="R8" s="75" t="n">
        <f aca="false">INDEX(Engine!$I$5:$I$51,R$3)</f>
        <v>95.8850931677019</v>
      </c>
      <c r="S8" s="75" t="n">
        <f aca="false">INDEX(Engine!$I$5:$I$51,S$3)</f>
        <v>90.8385093167702</v>
      </c>
      <c r="T8" s="75" t="n">
        <f aca="false">INDEX(Engine!$I$5:$I$51,T$3)</f>
        <v>72.9813664596273</v>
      </c>
      <c r="U8" s="75" t="n">
        <f aca="false">INDEX(Engine!$I$5:$I$51,U$3)</f>
        <v>62.888198757764</v>
      </c>
      <c r="V8" s="75" t="n">
        <f aca="false">INDEX(Engine!$I$5:$I$51,V$3)</f>
        <v>72.9813664596273</v>
      </c>
      <c r="W8" s="75" t="n">
        <f aca="false">INDEX(Engine!$I$5:$I$51,W$3)</f>
        <v>40.7608695652174</v>
      </c>
      <c r="X8" s="75" t="n">
        <f aca="false">INDEX(Engine!$I$5:$I$51,X$3)</f>
        <v>42.3136645962733</v>
      </c>
      <c r="Y8" s="75" t="n">
        <f aca="false">INDEX(Engine!$I$5:$I$51,Y$3)</f>
        <v>41.9254658385093</v>
      </c>
      <c r="Z8" s="75" t="n">
        <f aca="false">INDEX(Engine!$I$5:$I$51,Z$3)</f>
        <v>42.7018633540373</v>
      </c>
      <c r="AA8" s="75" t="n">
        <f aca="false">INDEX(Engine!$I$5:$I$51,AA$3)</f>
        <v>35.7142857142857</v>
      </c>
      <c r="AB8" s="75" t="n">
        <f aca="false">INDEX(Engine!$I$5:$I$51,AB$3)</f>
        <v>28.3385093167702</v>
      </c>
      <c r="AC8" s="75" t="n">
        <f aca="false">INDEX(Engine!$I$5:$I$51,AC$3)</f>
        <v>27.5621118012422</v>
      </c>
      <c r="AD8" s="75" t="n">
        <f aca="false">INDEX(Engine!$I$5:$I$51,AD$3)</f>
        <v>25.6211180124224</v>
      </c>
      <c r="AE8" s="75" t="n">
        <f aca="false">INDEX(Engine!$I$5:$I$51,AE$3)</f>
        <v>23.2919254658385</v>
      </c>
      <c r="AF8" s="75" t="n">
        <f aca="false">INDEX(Engine!$I$5:$I$51,AF$3)</f>
        <v>19.7981366459627</v>
      </c>
      <c r="AG8" s="75" t="n">
        <f aca="false">INDEX(Engine!$I$5:$I$51,AG$3)</f>
        <v>18.6335403726708</v>
      </c>
      <c r="AH8" s="75" t="n">
        <f aca="false">INDEX(Engine!$I$5:$I$51,AH$3)</f>
        <v>18.6335403726708</v>
      </c>
      <c r="AI8" s="75" t="n">
        <f aca="false">INDEX(Engine!$I$5:$I$51,AI$3)</f>
        <v>18.6335403726708</v>
      </c>
      <c r="AJ8" s="75" t="n">
        <f aca="false">INDEX(Engine!$I$5:$I$51,AJ$3)</f>
        <v>14.3633540372671</v>
      </c>
      <c r="AK8" s="75" t="n">
        <f aca="false">INDEX(Engine!$I$5:$I$51,AK$3)</f>
        <v>13.9751552795031</v>
      </c>
      <c r="AL8" s="75" t="n">
        <f aca="false">INDEX(Engine!$I$5:$I$51,AL$3)</f>
        <v>13.5869565217391</v>
      </c>
      <c r="AM8" s="75" t="n">
        <f aca="false">INDEX(Engine!$I$5:$I$51,AM$3)</f>
        <v>10.8695652173913</v>
      </c>
      <c r="AN8" s="75" t="n">
        <f aca="false">INDEX(Engine!$I$5:$I$51,AN$3)</f>
        <v>10.4813664596273</v>
      </c>
      <c r="AO8" s="75" t="n">
        <f aca="false">INDEX(Engine!$I$5:$I$51,AO$3)</f>
        <v>10.4813664596273</v>
      </c>
      <c r="AP8" s="75" t="n">
        <f aca="false">INDEX(Engine!$I$5:$I$51,AP$3)</f>
        <v>9.70496894409938</v>
      </c>
      <c r="AQ8" s="75" t="n">
        <f aca="false">INDEX(Engine!$I$5:$I$51,AQ$3)</f>
        <v>8.54037267080745</v>
      </c>
      <c r="AR8" s="75" t="n">
        <f aca="false">INDEX(Engine!$I$5:$I$51,AR$3)</f>
        <v>8.15217391304348</v>
      </c>
      <c r="AS8" s="75" t="n">
        <f aca="false">INDEX(Engine!$I$5:$I$51,AS$3)</f>
        <v>7.37577639751553</v>
      </c>
      <c r="AT8" s="75" t="n">
        <f aca="false">INDEX(Engine!$I$5:$I$51,AT$3)</f>
        <v>6.98757763975155</v>
      </c>
      <c r="AU8" s="75" t="n">
        <f aca="false">INDEX(Engine!$I$5:$I$51,AU$3)</f>
        <v>6.98757763975155</v>
      </c>
      <c r="AV8" s="75" t="n">
        <f aca="false">INDEX(Engine!$I$5:$I$51,AV$3)</f>
        <v>5.82298136645963</v>
      </c>
      <c r="AW8" s="75" t="n">
        <f aca="false">INDEX(Engine!$I$5:$I$51,AW$3)</f>
        <v>5.43478260869565</v>
      </c>
      <c r="AX8" s="75" t="n">
        <f aca="false">INDEX(Engine!$I$5:$I$51,AX$3)</f>
        <v>5.04658385093168</v>
      </c>
      <c r="AY8" s="75" t="n">
        <f aca="false">INDEX(Engine!$I$5:$I$51,AY$3)</f>
        <v>5.04658385093168</v>
      </c>
      <c r="AZ8" s="75" t="n">
        <f aca="false">INDEX(Engine!$I$5:$I$51,AZ$3)</f>
        <v>4.6583850931677</v>
      </c>
      <c r="BA8" s="75" t="n">
        <f aca="false">INDEX(Engine!$I$5:$I$51,BA$3)</f>
        <v>4.27018633540373</v>
      </c>
    </row>
    <row r="9" customFormat="false" ht="15" hidden="false" customHeight="false" outlineLevel="0" collapsed="false">
      <c r="F9" s="71" t="s">
        <v>197</v>
      </c>
      <c r="G9" s="75" t="n">
        <f aca="false">INDEX(Engine!$J$5:$J$51,G$3)</f>
        <v>91.2267080745342</v>
      </c>
      <c r="H9" s="75" t="n">
        <f aca="false">INDEX(Engine!$J$5:$J$51,H$3)</f>
        <v>339.673913043478</v>
      </c>
      <c r="I9" s="75" t="n">
        <f aca="false">INDEX(Engine!$J$5:$J$51,I$3)</f>
        <v>262.810559006211</v>
      </c>
      <c r="J9" s="75" t="n">
        <f aca="false">INDEX(Engine!$J$5:$J$51,J$3)</f>
        <v>274.844720496894</v>
      </c>
      <c r="K9" s="75" t="n">
        <f aca="false">INDEX(Engine!$J$5:$J$51,K$3)</f>
        <v>210.015527950311</v>
      </c>
      <c r="L9" s="75" t="n">
        <f aca="false">INDEX(Engine!$J$5:$J$51,L$3)</f>
        <v>232.531055900621</v>
      </c>
      <c r="M9" s="75" t="n">
        <f aca="false">INDEX(Engine!$J$5:$J$51,M$3)</f>
        <v>172.360248447205</v>
      </c>
      <c r="N9" s="75" t="n">
        <f aca="false">INDEX(Engine!$J$5:$J$51,N$3)</f>
        <v>206.133540372671</v>
      </c>
      <c r="O9" s="75" t="n">
        <f aca="false">INDEX(Engine!$J$5:$J$51,O$3)</f>
        <v>239.518633540373</v>
      </c>
      <c r="P9" s="75" t="n">
        <f aca="false">INDEX(Engine!$J$5:$J$51,P$3)</f>
        <v>205.745341614907</v>
      </c>
      <c r="Q9" s="75" t="n">
        <f aca="false">INDEX(Engine!$J$5:$J$51,Q$3)</f>
        <v>212.344720496894</v>
      </c>
      <c r="R9" s="75" t="n">
        <f aca="false">INDEX(Engine!$J$5:$J$51,R$3)</f>
        <v>92.0031055900621</v>
      </c>
      <c r="S9" s="75" t="n">
        <f aca="false">INDEX(Engine!$J$5:$J$51,S$3)</f>
        <v>113.742236024845</v>
      </c>
      <c r="T9" s="75" t="n">
        <f aca="false">INDEX(Engine!$J$5:$J$51,T$3)</f>
        <v>140.916149068323</v>
      </c>
      <c r="U9" s="75" t="n">
        <f aca="false">INDEX(Engine!$J$5:$J$51,U$3)</f>
        <v>95.1086956521739</v>
      </c>
      <c r="V9" s="75" t="n">
        <f aca="false">INDEX(Engine!$J$5:$J$51,V$3)</f>
        <v>97.0496894409938</v>
      </c>
      <c r="W9" s="75" t="n">
        <f aca="false">INDEX(Engine!$J$5:$J$51,W$3)</f>
        <v>29.5031055900621</v>
      </c>
      <c r="X9" s="75" t="n">
        <f aca="false">INDEX(Engine!$J$5:$J$51,X$3)</f>
        <v>55.9006211180124</v>
      </c>
      <c r="Y9" s="75" t="n">
        <f aca="false">INDEX(Engine!$J$5:$J$51,Y$3)</f>
        <v>89.6739130434783</v>
      </c>
      <c r="Z9" s="75" t="n">
        <f aca="false">INDEX(Engine!$J$5:$J$51,Z$3)</f>
        <v>79.5807453416149</v>
      </c>
      <c r="AA9" s="75" t="n">
        <f aca="false">INDEX(Engine!$J$5:$J$51,AA$3)</f>
        <v>46.972049689441</v>
      </c>
      <c r="AB9" s="75" t="n">
        <f aca="false">INDEX(Engine!$J$5:$J$51,AB$3)</f>
        <v>62.5</v>
      </c>
      <c r="AC9" s="75" t="n">
        <f aca="false">INDEX(Engine!$J$5:$J$51,AC$3)</f>
        <v>67.1583850931677</v>
      </c>
      <c r="AD9" s="75" t="n">
        <f aca="false">INDEX(Engine!$J$5:$J$51,AD$3)</f>
        <v>48.1366459627329</v>
      </c>
      <c r="AE9" s="75" t="n">
        <f aca="false">INDEX(Engine!$J$5:$J$51,AE$3)</f>
        <v>23.2919254658385</v>
      </c>
      <c r="AF9" s="75" t="n">
        <f aca="false">INDEX(Engine!$J$5:$J$51,AF$3)</f>
        <v>39.9844720496894</v>
      </c>
      <c r="AG9" s="75" t="n">
        <f aca="false">INDEX(Engine!$J$5:$J$51,AG$3)</f>
        <v>37.2670807453416</v>
      </c>
      <c r="AH9" s="75" t="n">
        <f aca="false">INDEX(Engine!$J$5:$J$51,AH$3)</f>
        <v>46.583850931677</v>
      </c>
      <c r="AI9" s="75" t="n">
        <f aca="false">INDEX(Engine!$J$5:$J$51,AI$3)</f>
        <v>55.9006211180124</v>
      </c>
      <c r="AJ9" s="75" t="n">
        <f aca="false">INDEX(Engine!$J$5:$J$51,AJ$3)</f>
        <v>39.5962732919255</v>
      </c>
      <c r="AK9" s="75" t="n">
        <f aca="false">INDEX(Engine!$J$5:$J$51,AK$3)</f>
        <v>50.4658385093168</v>
      </c>
      <c r="AL9" s="75" t="n">
        <f aca="false">INDEX(Engine!$J$5:$J$51,AL$3)</f>
        <v>40.3726708074534</v>
      </c>
      <c r="AM9" s="75" t="n">
        <f aca="false">INDEX(Engine!$J$5:$J$51,AM$3)</f>
        <v>38.0434782608696</v>
      </c>
      <c r="AN9" s="75" t="n">
        <f aca="false">INDEX(Engine!$J$5:$J$51,AN$3)</f>
        <v>19.7981366459627</v>
      </c>
      <c r="AO9" s="75" t="n">
        <f aca="false">INDEX(Engine!$J$5:$J$51,AO$3)</f>
        <v>27.5621118012422</v>
      </c>
      <c r="AP9" s="75" t="n">
        <f aca="false">INDEX(Engine!$J$5:$J$51,AP$3)</f>
        <v>35.7142857142857</v>
      </c>
      <c r="AQ9" s="75" t="n">
        <f aca="false">INDEX(Engine!$J$5:$J$51,AQ$3)</f>
        <v>27.5621118012422</v>
      </c>
      <c r="AR9" s="75" t="n">
        <f aca="false">INDEX(Engine!$J$5:$J$51,AR$3)</f>
        <v>22.9037267080745</v>
      </c>
      <c r="AS9" s="75" t="n">
        <f aca="false">INDEX(Engine!$J$5:$J$51,AS$3)</f>
        <v>15.916149068323</v>
      </c>
      <c r="AT9" s="75" t="n">
        <f aca="false">INDEX(Engine!$J$5:$J$51,AT$3)</f>
        <v>18.2453416149068</v>
      </c>
      <c r="AU9" s="75" t="n">
        <f aca="false">INDEX(Engine!$J$5:$J$51,AU$3)</f>
        <v>20.5745341614907</v>
      </c>
      <c r="AV9" s="75" t="n">
        <f aca="false">INDEX(Engine!$J$5:$J$51,AV$3)</f>
        <v>15.916149068323</v>
      </c>
      <c r="AW9" s="75" t="n">
        <f aca="false">INDEX(Engine!$J$5:$J$51,AW$3)</f>
        <v>16.6925465838509</v>
      </c>
      <c r="AX9" s="75" t="n">
        <f aca="false">INDEX(Engine!$J$5:$J$51,AX$3)</f>
        <v>6.59937888198758</v>
      </c>
      <c r="AY9" s="75" t="n">
        <f aca="false">INDEX(Engine!$J$5:$J$51,AY$3)</f>
        <v>12.4223602484472</v>
      </c>
      <c r="AZ9" s="75" t="n">
        <f aca="false">INDEX(Engine!$J$5:$J$51,AZ$3)</f>
        <v>14.7515527950311</v>
      </c>
      <c r="BA9" s="75" t="n">
        <f aca="false">INDEX(Engine!$J$5:$J$51,BA$3)</f>
        <v>12.0341614906832</v>
      </c>
    </row>
    <row r="10" customFormat="false" ht="15" hidden="false" customHeight="false" outlineLevel="0" collapsed="false">
      <c r="A10" s="76" t="s">
        <v>220</v>
      </c>
      <c r="B10" s="76" t="s">
        <v>221</v>
      </c>
      <c r="C10" s="76" t="s">
        <v>222</v>
      </c>
      <c r="D10" s="76" t="s">
        <v>223</v>
      </c>
      <c r="E10" s="76" t="s">
        <v>224</v>
      </c>
      <c r="F10" s="76" t="s">
        <v>225</v>
      </c>
      <c r="G10" s="75" t="n">
        <f aca="false">INDEX(Engine!$M$5:$M$51,G$3)</f>
        <v>2</v>
      </c>
      <c r="H10" s="75" t="n">
        <f aca="false">INDEX(Engine!$M$5:$M$51,H$3)</f>
        <v>4</v>
      </c>
      <c r="I10" s="75" t="n">
        <f aca="false">INDEX(Engine!$M$5:$M$51,I$3)</f>
        <v>2</v>
      </c>
      <c r="J10" s="75" t="n">
        <f aca="false">INDEX(Engine!$M$5:$M$51,J$3)</f>
        <v>4</v>
      </c>
      <c r="K10" s="75" t="n">
        <f aca="false">INDEX(Engine!$M$5:$M$51,K$3)</f>
        <v>8</v>
      </c>
      <c r="L10" s="75" t="n">
        <f aca="false">INDEX(Engine!$M$5:$M$51,L$3)</f>
        <v>8</v>
      </c>
      <c r="M10" s="75" t="n">
        <f aca="false">INDEX(Engine!$M$5:$M$51,M$3)</f>
        <v>4</v>
      </c>
      <c r="N10" s="75" t="n">
        <f aca="false">INDEX(Engine!$M$5:$M$51,N$3)</f>
        <v>16</v>
      </c>
      <c r="O10" s="75" t="n">
        <f aca="false">INDEX(Engine!$M$5:$M$51,O$3)</f>
        <v>16</v>
      </c>
      <c r="P10" s="75" t="n">
        <f aca="false">INDEX(Engine!$M$5:$M$51,P$3)</f>
        <v>8</v>
      </c>
      <c r="Q10" s="75" t="n">
        <f aca="false">INDEX(Engine!$M$5:$M$51,Q$3)</f>
        <v>32</v>
      </c>
      <c r="R10" s="75" t="n">
        <f aca="false">INDEX(Engine!$M$5:$M$51,R$3)</f>
        <v>8</v>
      </c>
      <c r="S10" s="75" t="n">
        <f aca="false">INDEX(Engine!$M$5:$M$51,S$3)</f>
        <v>32</v>
      </c>
      <c r="T10" s="75" t="n">
        <f aca="false">INDEX(Engine!$M$5:$M$51,T$3)</f>
        <v>64</v>
      </c>
      <c r="U10" s="75" t="n">
        <f aca="false">INDEX(Engine!$M$5:$M$51,U$3)</f>
        <v>16</v>
      </c>
      <c r="V10" s="75" t="n">
        <f aca="false">INDEX(Engine!$M$5:$M$51,V$3)</f>
        <v>64</v>
      </c>
      <c r="W10" s="75" t="n">
        <f aca="false">INDEX(Engine!$M$5:$M$51,W$3)</f>
        <v>16</v>
      </c>
      <c r="X10" s="75" t="n">
        <f aca="false">INDEX(Engine!$M$5:$M$51,X$3)</f>
        <v>32</v>
      </c>
      <c r="Y10" s="75" t="n">
        <f aca="false">INDEX(Engine!$M$5:$M$51,Y$3)</f>
        <v>128</v>
      </c>
      <c r="Z10" s="75" t="n">
        <f aca="false">INDEX(Engine!$M$5:$M$51,Z$3)</f>
        <v>32</v>
      </c>
      <c r="AA10" s="75" t="n">
        <f aca="false">INDEX(Engine!$M$5:$M$51,AA$3)</f>
        <v>128</v>
      </c>
      <c r="AB10" s="75" t="n">
        <f aca="false">INDEX(Engine!$M$5:$M$51,AB$3)</f>
        <v>256</v>
      </c>
      <c r="AC10" s="75" t="n">
        <f aca="false">INDEX(Engine!$M$5:$M$51,AC$3)</f>
        <v>256</v>
      </c>
      <c r="AD10" s="75" t="n">
        <f aca="false">INDEX(Engine!$M$5:$M$51,AD$3)</f>
        <v>64</v>
      </c>
      <c r="AE10" s="75" t="n">
        <f aca="false">INDEX(Engine!$M$5:$M$51,AE$3)</f>
        <v>64</v>
      </c>
      <c r="AF10" s="75" t="n">
        <f aca="false">INDEX(Engine!$M$5:$M$51,AF$3)</f>
        <v>512</v>
      </c>
      <c r="AG10" s="75" t="n">
        <f aca="false">INDEX(Engine!$M$5:$M$51,AG$3)</f>
        <v>128</v>
      </c>
      <c r="AH10" s="75" t="n">
        <f aca="false">INDEX(Engine!$M$5:$M$51,AH$3)</f>
        <v>128</v>
      </c>
      <c r="AI10" s="75" t="n">
        <f aca="false">INDEX(Engine!$M$5:$M$51,AI$3)</f>
        <v>512</v>
      </c>
      <c r="AJ10" s="75" t="n">
        <f aca="false">INDEX(Engine!$M$5:$M$51,AJ$3)</f>
        <v>256</v>
      </c>
      <c r="AK10" s="75" t="n">
        <f aca="false">INDEX(Engine!$M$5:$M$51,AK$3)</f>
        <v>1024</v>
      </c>
      <c r="AL10" s="75" t="n">
        <f aca="false">INDEX(Engine!$M$5:$M$51,AL$3)</f>
        <v>1024</v>
      </c>
      <c r="AM10" s="75" t="n">
        <f aca="false">INDEX(Engine!$M$5:$M$51,AM$3)</f>
        <v>2048</v>
      </c>
      <c r="AN10" s="75" t="n">
        <f aca="false">INDEX(Engine!$M$5:$M$51,AN$3)</f>
        <v>512</v>
      </c>
      <c r="AO10" s="75" t="n">
        <f aca="false">INDEX(Engine!$M$5:$M$51,AO$3)</f>
        <v>2048</v>
      </c>
      <c r="AP10" s="75" t="n">
        <f aca="false">INDEX(Engine!$M$5:$M$51,AP$3)</f>
        <v>4096</v>
      </c>
      <c r="AQ10" s="75" t="n">
        <f aca="false">INDEX(Engine!$M$5:$M$51,AQ$3)</f>
        <v>4096</v>
      </c>
      <c r="AR10" s="75" t="n">
        <f aca="false">INDEX(Engine!$M$5:$M$51,AR$3)</f>
        <v>8192</v>
      </c>
      <c r="AS10" s="75" t="n">
        <f aca="false">INDEX(Engine!$M$5:$M$51,AS$3)</f>
        <v>8192</v>
      </c>
      <c r="AT10" s="75" t="n">
        <f aca="false">INDEX(Engine!$M$5:$M$51,AT$3)</f>
        <v>16384</v>
      </c>
      <c r="AU10" s="75" t="n">
        <f aca="false">INDEX(Engine!$M$5:$M$51,AU$3)</f>
        <v>16384</v>
      </c>
      <c r="AV10" s="75" t="n">
        <f aca="false">INDEX(Engine!$M$5:$M$51,AV$3)</f>
        <v>32768</v>
      </c>
      <c r="AW10" s="75" t="n">
        <f aca="false">INDEX(Engine!$M$5:$M$51,AW$3)</f>
        <v>65536</v>
      </c>
      <c r="AX10" s="75" t="n">
        <f aca="false">INDEX(Engine!$M$5:$M$51,AX$3)</f>
        <v>32768</v>
      </c>
      <c r="AY10" s="75" t="n">
        <f aca="false">INDEX(Engine!$M$5:$M$51,AY$3)</f>
        <v>65536</v>
      </c>
      <c r="AZ10" s="75" t="n">
        <f aca="false">INDEX(Engine!$M$5:$M$51,AZ$3)</f>
        <v>131072</v>
      </c>
      <c r="BA10" s="75" t="n">
        <f aca="false">INDEX(Engine!$M$5:$M$51,BA$3)</f>
        <v>262144</v>
      </c>
    </row>
    <row r="11" customFormat="false" ht="15" hidden="false" customHeight="false" outlineLevel="0" collapsed="false">
      <c r="A11" s="77" t="n">
        <f aca="false">IF(ISNUMBER('Batch Matches'!D11),'Batch Matches'!D11,"")</f>
        <v>230</v>
      </c>
      <c r="B11" s="78" t="n">
        <f aca="false">SUM(G11:BA11)</f>
        <v>1.59410174809962</v>
      </c>
      <c r="C11" s="78" t="n">
        <f aca="false">MAX(G11:BA11)</f>
        <v>0.375773289025869</v>
      </c>
      <c r="D11" s="72" t="n">
        <f aca="false">IF(B11=0,"",MATCH(C11,G11:BA11,0))</f>
        <v>19</v>
      </c>
      <c r="E11" s="78" t="n">
        <f aca="false">LARGE(G11:BA11,2)</f>
        <v>0.299036585283976</v>
      </c>
      <c r="F11" s="72" t="n">
        <f aca="false">IF(E11=0,"",MATCH(E11,G11:BA11,0))</f>
        <v>16</v>
      </c>
      <c r="G11" s="78" t="n">
        <f aca="false">IF(AND(ISNUMBER($A11),$A11&gt;=G$6,$A11&lt;=G$7),IFERROR(G$10*2/(SQRT(2*PI())*(G$8+G$9))*EXP(-0.5*(($A11-G$5)/IF($A11&lt;G$5,G$8,G$9))^2),0),0)</f>
        <v>0</v>
      </c>
      <c r="H11" s="78" t="n">
        <f aca="false">IF(AND(ISNUMBER($A11),$A11&gt;=H$6,$A11&lt;=H$7),IFERROR(H$10*2/(SQRT(2*PI())*(H$8+H$9))*EXP(-0.5*(($A11-H$5)/IF($A11&lt;H$5,H$8,H$9))^2),0),0)</f>
        <v>0</v>
      </c>
      <c r="I11" s="78" t="n">
        <f aca="false">IF(AND(ISNUMBER($A11),$A11&gt;=I$6,$A11&lt;=I$7),IFERROR(I$10*2/(SQRT(2*PI())*(I$8+I$9))*EXP(-0.5*(($A11-I$5)/IF($A11&lt;I$5,I$8,I$9))^2),0),0)</f>
        <v>0</v>
      </c>
      <c r="J11" s="78" t="n">
        <f aca="false">IF(AND(ISNUMBER($A11),$A11&gt;=J$6,$A11&lt;=J$7),IFERROR(J$10*2/(SQRT(2*PI())*(J$8+J$9))*EXP(-0.5*(($A11-J$5)/IF($A11&lt;J$5,J$8,J$9))^2),0),0)</f>
        <v>0</v>
      </c>
      <c r="K11" s="78" t="n">
        <f aca="false">IF(AND(ISNUMBER($A11),$A11&gt;=K$6,$A11&lt;=K$7),IFERROR(K$10*2/(SQRT(2*PI())*(K$8+K$9))*EXP(-0.5*(($A11-K$5)/IF($A11&lt;K$5,K$8,K$9))^2),0),0)</f>
        <v>0</v>
      </c>
      <c r="L11" s="78" t="n">
        <f aca="false">IF(AND(ISNUMBER($A11),$A11&gt;=L$6,$A11&lt;=L$7),IFERROR(L$10*2/(SQRT(2*PI())*(L$8+L$9))*EXP(-0.5*(($A11-L$5)/IF($A11&lt;L$5,L$8,L$9))^2),0),0)</f>
        <v>0</v>
      </c>
      <c r="M11" s="78" t="n">
        <f aca="false">IF(AND(ISNUMBER($A11),$A11&gt;=M$6,$A11&lt;=M$7),IFERROR(M$10*2/(SQRT(2*PI())*(M$8+M$9))*EXP(-0.5*(($A11-M$5)/IF($A11&lt;M$5,M$8,M$9))^2),0),0)</f>
        <v>0</v>
      </c>
      <c r="N11" s="78" t="n">
        <f aca="false">IF(AND(ISNUMBER($A11),$A11&gt;=N$6,$A11&lt;=N$7),IFERROR(N$10*2/(SQRT(2*PI())*(N$8+N$9))*EXP(-0.5*(($A11-N$5)/IF($A11&lt;N$5,N$8,N$9))^2),0),0)</f>
        <v>0</v>
      </c>
      <c r="O11" s="78" t="n">
        <f aca="false">IF(AND(ISNUMBER($A11),$A11&gt;=O$6,$A11&lt;=O$7),IFERROR(O$10*2/(SQRT(2*PI())*(O$8+O$9))*EXP(-0.5*(($A11-O$5)/IF($A11&lt;O$5,O$8,O$9))^2),0),0)</f>
        <v>0</v>
      </c>
      <c r="P11" s="78" t="n">
        <f aca="false">IF(AND(ISNUMBER($A11),$A11&gt;=P$6,$A11&lt;=P$7),IFERROR(P$10*2/(SQRT(2*PI())*(P$8+P$9))*EXP(-0.5*(($A11-P$5)/IF($A11&lt;P$5,P$8,P$9))^2),0),0)</f>
        <v>0.00313018674955727</v>
      </c>
      <c r="Q11" s="78" t="n">
        <f aca="false">IF(AND(ISNUMBER($A11),$A11&gt;=Q$6,$A11&lt;=Q$7),IFERROR(Q$10*2/(SQRT(2*PI())*(Q$8+Q$9))*EXP(-0.5*(($A11-Q$5)/IF($A11&lt;Q$5,Q$8,Q$9))^2),0),0)</f>
        <v>0.0215061566278714</v>
      </c>
      <c r="R11" s="78" t="n">
        <f aca="false">IF(AND(ISNUMBER($A11),$A11&gt;=R$6,$A11&lt;=R$7),IFERROR(R$10*2/(SQRT(2*PI())*(R$8+R$9))*EXP(-0.5*(($A11-R$5)/IF($A11&lt;R$5,R$8,R$9))^2),0),0)</f>
        <v>0.00377502589717587</v>
      </c>
      <c r="S11" s="78" t="n">
        <f aca="false">IF(AND(ISNUMBER($A11),$A11&gt;=S$6,$A11&lt;=S$7),IFERROR(S$10*2/(SQRT(2*PI())*(S$8+S$9))*EXP(-0.5*(($A11-S$5)/IF($A11&lt;S$5,S$8,S$9))^2),0),0)</f>
        <v>0.0140032823144339</v>
      </c>
      <c r="T11" s="78" t="n">
        <f aca="false">IF(AND(ISNUMBER($A11),$A11&gt;=T$6,$A11&lt;=T$7),IFERROR(T$10*2/(SQRT(2*PI())*(T$8+T$9))*EXP(-0.5*(($A11-T$5)/IF($A11&lt;T$5,T$8,T$9))^2),0),0)</f>
        <v>0.238728000164397</v>
      </c>
      <c r="U11" s="78" t="n">
        <f aca="false">IF(AND(ISNUMBER($A11),$A11&gt;=U$6,$A11&lt;=U$7),IFERROR(U$10*2/(SQRT(2*PI())*(U$8+U$9))*EXP(-0.5*(($A11-U$5)/IF($A11&lt;U$5,U$8,U$9))^2),0),0)</f>
        <v>0.0806394003132072</v>
      </c>
      <c r="V11" s="78" t="n">
        <f aca="false">IF(AND(ISNUMBER($A11),$A11&gt;=V$6,$A11&lt;=V$7),IFERROR(V$10*2/(SQRT(2*PI())*(V$8+V$9))*EXP(-0.5*(($A11-V$5)/IF($A11&lt;V$5,V$8,V$9))^2),0),0)</f>
        <v>0.299036585283976</v>
      </c>
      <c r="W11" s="78" t="n">
        <f aca="false">IF(AND(ISNUMBER($A11),$A11&gt;=W$6,$A11&lt;=W$7),IFERROR(W$10*2/(SQRT(2*PI())*(W$8+W$9))*EXP(-0.5*(($A11-W$5)/IF($A11&lt;W$5,W$8,W$9))^2),0),0)</f>
        <v>0.137588996449666</v>
      </c>
      <c r="X11" s="78" t="n">
        <f aca="false">IF(AND(ISNUMBER($A11),$A11&gt;=X$6,$A11&lt;=X$7),IFERROR(X$10*2/(SQRT(2*PI())*(X$8+X$9))*EXP(-0.5*(($A11-X$5)/IF($A11&lt;X$5,X$8,X$9))^2),0),0)</f>
        <v>0.0445441170789003</v>
      </c>
      <c r="Y11" s="78" t="n">
        <f aca="false">IF(AND(ISNUMBER($A11),$A11&gt;=Y$6,$A11&lt;=Y$7),IFERROR(Y$10*2/(SQRT(2*PI())*(Y$8+Y$9))*EXP(-0.5*(($A11-Y$5)/IF($A11&lt;Y$5,Y$8,Y$9))^2),0),0)</f>
        <v>0.375773289025869</v>
      </c>
      <c r="Z11" s="78" t="n">
        <f aca="false">IF(AND(ISNUMBER($A11),$A11&gt;=Z$6,$A11&lt;=Z$7),IFERROR(Z$10*2/(SQRT(2*PI())*(Z$8+Z$9))*EXP(-0.5*(($A11-Z$5)/IF($A11&lt;Z$5,Z$8,Z$9))^2),0),0)</f>
        <v>0.0803237943819453</v>
      </c>
      <c r="AA11" s="78" t="n">
        <f aca="false">IF(AND(ISNUMBER($A11),$A11&gt;=AA$6,$A11&lt;=AA$7),IFERROR(AA$10*2/(SQRT(2*PI())*(AA$8+AA$9))*EXP(-0.5*(($A11-AA$5)/IF($A11&lt;AA$5,AA$8,AA$9))^2),0),0)</f>
        <v>0.0683934723627905</v>
      </c>
      <c r="AB11" s="78" t="n">
        <f aca="false">IF(AND(ISNUMBER($A11),$A11&gt;=AB$6,$A11&lt;=AB$7),IFERROR(AB$10*2/(SQRT(2*PI())*(AB$8+AB$9))*EXP(-0.5*(($A11-AB$5)/IF($A11&lt;AB$5,AB$8,AB$9))^2),0),0)</f>
        <v>0.0958693247528158</v>
      </c>
      <c r="AC11" s="78" t="n">
        <f aca="false">IF(AND(ISNUMBER($A11),$A11&gt;=AC$6,$A11&lt;=AC$7),IFERROR(AC$10*2/(SQRT(2*PI())*(AC$8+AC$9))*EXP(-0.5*(($A11-AC$5)/IF($A11&lt;AC$5,AC$8,AC$9))^2),0),0)</f>
        <v>0.130790116697016</v>
      </c>
      <c r="AD11" s="78" t="n">
        <f aca="false">IF(AND(ISNUMBER($A11),$A11&gt;=AD$6,$A11&lt;=AD$7),IFERROR(AD$10*2/(SQRT(2*PI())*(AD$8+AD$9))*EXP(-0.5*(($A11-AD$5)/IF($A11&lt;AD$5,AD$8,AD$9))^2),0),0)</f>
        <v>0</v>
      </c>
      <c r="AE11" s="78" t="n">
        <f aca="false">IF(AND(ISNUMBER($A11),$A11&gt;=AE$6,$A11&lt;=AE$7),IFERROR(AE$10*2/(SQRT(2*PI())*(AE$8+AE$9))*EXP(-0.5*(($A11-AE$5)/IF($A11&lt;AE$5,AE$8,AE$9))^2),0),0)</f>
        <v>0</v>
      </c>
      <c r="AF11" s="78" t="n">
        <f aca="false">IF(AND(ISNUMBER($A11),$A11&gt;=AF$6,$A11&lt;=AF$7),IFERROR(AF$10*2/(SQRT(2*PI())*(AF$8+AF$9))*EXP(-0.5*(($A11-AF$5)/IF($A11&lt;AF$5,AF$8,AF$9))^2),0),0)</f>
        <v>0</v>
      </c>
      <c r="AG11" s="78" t="n">
        <f aca="false">IF(AND(ISNUMBER($A11),$A11&gt;=AG$6,$A11&lt;=AG$7),IFERROR(AG$10*2/(SQRT(2*PI())*(AG$8+AG$9))*EXP(-0.5*(($A11-AG$5)/IF($A11&lt;AG$5,AG$8,AG$9))^2),0),0)</f>
        <v>0</v>
      </c>
      <c r="AH11" s="78" t="n">
        <f aca="false">IF(AND(ISNUMBER($A11),$A11&gt;=AH$6,$A11&lt;=AH$7),IFERROR(AH$10*2/(SQRT(2*PI())*(AH$8+AH$9))*EXP(-0.5*(($A11-AH$5)/IF($A11&lt;AH$5,AH$8,AH$9))^2),0),0)</f>
        <v>0</v>
      </c>
      <c r="AI11" s="78" t="n">
        <f aca="false">IF(AND(ISNUMBER($A11),$A11&gt;=AI$6,$A11&lt;=AI$7),IFERROR(AI$10*2/(SQRT(2*PI())*(AI$8+AI$9))*EXP(-0.5*(($A11-AI$5)/IF($A11&lt;AI$5,AI$8,AI$9))^2),0),0)</f>
        <v>0</v>
      </c>
      <c r="AJ11" s="78" t="n">
        <f aca="false">IF(AND(ISNUMBER($A11),$A11&gt;=AJ$6,$A11&lt;=AJ$7),IFERROR(AJ$10*2/(SQRT(2*PI())*(AJ$8+AJ$9))*EXP(-0.5*(($A11-AJ$5)/IF($A11&lt;AJ$5,AJ$8,AJ$9))^2),0),0)</f>
        <v>0</v>
      </c>
      <c r="AK11" s="78" t="n">
        <f aca="false">IF(AND(ISNUMBER($A11),$A11&gt;=AK$6,$A11&lt;=AK$7),IFERROR(AK$10*2/(SQRT(2*PI())*(AK$8+AK$9))*EXP(-0.5*(($A11-AK$5)/IF($A11&lt;AK$5,AK$8,AK$9))^2),0),0)</f>
        <v>0</v>
      </c>
      <c r="AL11" s="78" t="n">
        <f aca="false">IF(AND(ISNUMBER($A11),$A11&gt;=AL$6,$A11&lt;=AL$7),IFERROR(AL$10*2/(SQRT(2*PI())*(AL$8+AL$9))*EXP(-0.5*(($A11-AL$5)/IF($A11&lt;AL$5,AL$8,AL$9))^2),0),0)</f>
        <v>0</v>
      </c>
      <c r="AM11" s="78" t="n">
        <f aca="false">IF(AND(ISNUMBER($A11),$A11&gt;=AM$6,$A11&lt;=AM$7),IFERROR(AM$10*2/(SQRT(2*PI())*(AM$8+AM$9))*EXP(-0.5*(($A11-AM$5)/IF($A11&lt;AM$5,AM$8,AM$9))^2),0),0)</f>
        <v>0</v>
      </c>
      <c r="AN11" s="78" t="n">
        <f aca="false">IF(AND(ISNUMBER($A11),$A11&gt;=AN$6,$A11&lt;=AN$7),IFERROR(AN$10*2/(SQRT(2*PI())*(AN$8+AN$9))*EXP(-0.5*(($A11-AN$5)/IF($A11&lt;AN$5,AN$8,AN$9))^2),0),0)</f>
        <v>0</v>
      </c>
      <c r="AO11" s="78" t="n">
        <f aca="false">IF(AND(ISNUMBER($A11),$A11&gt;=AO$6,$A11&lt;=AO$7),IFERROR(AO$10*2/(SQRT(2*PI())*(AO$8+AO$9))*EXP(-0.5*(($A11-AO$5)/IF($A11&lt;AO$5,AO$8,AO$9))^2),0),0)</f>
        <v>0</v>
      </c>
      <c r="AP11" s="78" t="n">
        <f aca="false">IF(AND(ISNUMBER($A11),$A11&gt;=AP$6,$A11&lt;=AP$7),IFERROR(AP$10*2/(SQRT(2*PI())*(AP$8+AP$9))*EXP(-0.5*(($A11-AP$5)/IF($A11&lt;AP$5,AP$8,AP$9))^2),0),0)</f>
        <v>0</v>
      </c>
      <c r="AQ11" s="78" t="n">
        <f aca="false">IF(AND(ISNUMBER($A11),$A11&gt;=AQ$6,$A11&lt;=AQ$7),IFERROR(AQ$10*2/(SQRT(2*PI())*(AQ$8+AQ$9))*EXP(-0.5*(($A11-AQ$5)/IF($A11&lt;AQ$5,AQ$8,AQ$9))^2),0),0)</f>
        <v>0</v>
      </c>
      <c r="AR11" s="78" t="n">
        <f aca="false">IF(AND(ISNUMBER($A11),$A11&gt;=AR$6,$A11&lt;=AR$7),IFERROR(AR$10*2/(SQRT(2*PI())*(AR$8+AR$9))*EXP(-0.5*(($A11-AR$5)/IF($A11&lt;AR$5,AR$8,AR$9))^2),0),0)</f>
        <v>0</v>
      </c>
      <c r="AS11" s="78" t="n">
        <f aca="false">IF(AND(ISNUMBER($A11),$A11&gt;=AS$6,$A11&lt;=AS$7),IFERROR(AS$10*2/(SQRT(2*PI())*(AS$8+AS$9))*EXP(-0.5*(($A11-AS$5)/IF($A11&lt;AS$5,AS$8,AS$9))^2),0),0)</f>
        <v>0</v>
      </c>
      <c r="AT11" s="78" t="n">
        <f aca="false">IF(AND(ISNUMBER($A11),$A11&gt;=AT$6,$A11&lt;=AT$7),IFERROR(AT$10*2/(SQRT(2*PI())*(AT$8+AT$9))*EXP(-0.5*(($A11-AT$5)/IF($A11&lt;AT$5,AT$8,AT$9))^2),0),0)</f>
        <v>0</v>
      </c>
      <c r="AU11" s="78" t="n">
        <f aca="false">IF(AND(ISNUMBER($A11),$A11&gt;=AU$6,$A11&lt;=AU$7),IFERROR(AU$10*2/(SQRT(2*PI())*(AU$8+AU$9))*EXP(-0.5*(($A11-AU$5)/IF($A11&lt;AU$5,AU$8,AU$9))^2),0),0)</f>
        <v>0</v>
      </c>
      <c r="AV11" s="78" t="n">
        <f aca="false">IF(AND(ISNUMBER($A11),$A11&gt;=AV$6,$A11&lt;=AV$7),IFERROR(AV$10*2/(SQRT(2*PI())*(AV$8+AV$9))*EXP(-0.5*(($A11-AV$5)/IF($A11&lt;AV$5,AV$8,AV$9))^2),0),0)</f>
        <v>0</v>
      </c>
      <c r="AW11" s="78" t="n">
        <f aca="false">IF(AND(ISNUMBER($A11),$A11&gt;=AW$6,$A11&lt;=AW$7),IFERROR(AW$10*2/(SQRT(2*PI())*(AW$8+AW$9))*EXP(-0.5*(($A11-AW$5)/IF($A11&lt;AW$5,AW$8,AW$9))^2),0),0)</f>
        <v>0</v>
      </c>
      <c r="AX11" s="78" t="n">
        <f aca="false">IF(AND(ISNUMBER($A11),$A11&gt;=AX$6,$A11&lt;=AX$7),IFERROR(AX$10*2/(SQRT(2*PI())*(AX$8+AX$9))*EXP(-0.5*(($A11-AX$5)/IF($A11&lt;AX$5,AX$8,AX$9))^2),0),0)</f>
        <v>0</v>
      </c>
      <c r="AY11" s="78" t="n">
        <f aca="false">IF(AND(ISNUMBER($A11),$A11&gt;=AY$6,$A11&lt;=AY$7),IFERROR(AY$10*2/(SQRT(2*PI())*(AY$8+AY$9))*EXP(-0.5*(($A11-AY$5)/IF($A11&lt;AY$5,AY$8,AY$9))^2),0),0)</f>
        <v>0</v>
      </c>
      <c r="AZ11" s="78" t="n">
        <f aca="false">IF(AND(ISNUMBER($A11),$A11&gt;=AZ$6,$A11&lt;=AZ$7),IFERROR(AZ$10*2/(SQRT(2*PI())*(AZ$8+AZ$9))*EXP(-0.5*(($A11-AZ$5)/IF($A11&lt;AZ$5,AZ$8,AZ$9))^2),0),0)</f>
        <v>0</v>
      </c>
      <c r="BA11" s="78" t="n">
        <f aca="false">IF(AND(ISNUMBER($A11),$A11&gt;=BA$6,$A11&lt;=BA$7),IFERROR(BA$10*2/(SQRT(2*PI())*(BA$8+BA$9))*EXP(-0.5*(($A11-BA$5)/IF($A11&lt;BA$5,BA$8,BA$9))^2),0),0)</f>
        <v>0</v>
      </c>
    </row>
    <row r="12" customFormat="false" ht="15" hidden="false" customHeight="false" outlineLevel="0" collapsed="false">
      <c r="A12" s="73" t="str">
        <f aca="false">IF(ISNUMBER('Batch Matches'!D12),'Batch Matches'!D12,"")</f>
        <v/>
      </c>
      <c r="B12" s="78" t="n">
        <f aca="false">SUM(G12:BA12)</f>
        <v>0</v>
      </c>
      <c r="C12" s="78" t="n">
        <f aca="false">MAX(G12:BA12)</f>
        <v>0</v>
      </c>
      <c r="D12" s="72" t="str">
        <f aca="false">IF(B12=0,"",MATCH(C12,G12:BA12,0))</f>
        <v/>
      </c>
      <c r="E12" s="78" t="n">
        <f aca="false">LARGE(G12:BA12,2)</f>
        <v>0</v>
      </c>
      <c r="F12" s="72" t="str">
        <f aca="false">IF(E12=0,"",MATCH(E12,G12:BA12,0))</f>
        <v/>
      </c>
      <c r="G12" s="78" t="n">
        <f aca="false">IF(AND(ISNUMBER($A12),$A12&gt;=G$6,$A12&lt;=G$7),IFERROR(G$10*2/(SQRT(2*PI())*(G$8+G$9))*EXP(-0.5*(($A12-G$5)/IF($A12&lt;G$5,G$8,G$9))^2),0),0)</f>
        <v>0</v>
      </c>
      <c r="H12" s="78" t="n">
        <f aca="false">IF(AND(ISNUMBER($A12),$A12&gt;=H$6,$A12&lt;=H$7),IFERROR(H$10*2/(SQRT(2*PI())*(H$8+H$9))*EXP(-0.5*(($A12-H$5)/IF($A12&lt;H$5,H$8,H$9))^2),0),0)</f>
        <v>0</v>
      </c>
      <c r="I12" s="78" t="n">
        <f aca="false">IF(AND(ISNUMBER($A12),$A12&gt;=I$6,$A12&lt;=I$7),IFERROR(I$10*2/(SQRT(2*PI())*(I$8+I$9))*EXP(-0.5*(($A12-I$5)/IF($A12&lt;I$5,I$8,I$9))^2),0),0)</f>
        <v>0</v>
      </c>
      <c r="J12" s="78" t="n">
        <f aca="false">IF(AND(ISNUMBER($A12),$A12&gt;=J$6,$A12&lt;=J$7),IFERROR(J$10*2/(SQRT(2*PI())*(J$8+J$9))*EXP(-0.5*(($A12-J$5)/IF($A12&lt;J$5,J$8,J$9))^2),0),0)</f>
        <v>0</v>
      </c>
      <c r="K12" s="78" t="n">
        <f aca="false">IF(AND(ISNUMBER($A12),$A12&gt;=K$6,$A12&lt;=K$7),IFERROR(K$10*2/(SQRT(2*PI())*(K$8+K$9))*EXP(-0.5*(($A12-K$5)/IF($A12&lt;K$5,K$8,K$9))^2),0),0)</f>
        <v>0</v>
      </c>
      <c r="L12" s="78" t="n">
        <f aca="false">IF(AND(ISNUMBER($A12),$A12&gt;=L$6,$A12&lt;=L$7),IFERROR(L$10*2/(SQRT(2*PI())*(L$8+L$9))*EXP(-0.5*(($A12-L$5)/IF($A12&lt;L$5,L$8,L$9))^2),0),0)</f>
        <v>0</v>
      </c>
      <c r="M12" s="78" t="n">
        <f aca="false">IF(AND(ISNUMBER($A12),$A12&gt;=M$6,$A12&lt;=M$7),IFERROR(M$10*2/(SQRT(2*PI())*(M$8+M$9))*EXP(-0.5*(($A12-M$5)/IF($A12&lt;M$5,M$8,M$9))^2),0),0)</f>
        <v>0</v>
      </c>
      <c r="N12" s="78" t="n">
        <f aca="false">IF(AND(ISNUMBER($A12),$A12&gt;=N$6,$A12&lt;=N$7),IFERROR(N$10*2/(SQRT(2*PI())*(N$8+N$9))*EXP(-0.5*(($A12-N$5)/IF($A12&lt;N$5,N$8,N$9))^2),0),0)</f>
        <v>0</v>
      </c>
      <c r="O12" s="78" t="n">
        <f aca="false">IF(AND(ISNUMBER($A12),$A12&gt;=O$6,$A12&lt;=O$7),IFERROR(O$10*2/(SQRT(2*PI())*(O$8+O$9))*EXP(-0.5*(($A12-O$5)/IF($A12&lt;O$5,O$8,O$9))^2),0),0)</f>
        <v>0</v>
      </c>
      <c r="P12" s="78" t="n">
        <f aca="false">IF(AND(ISNUMBER($A12),$A12&gt;=P$6,$A12&lt;=P$7),IFERROR(P$10*2/(SQRT(2*PI())*(P$8+P$9))*EXP(-0.5*(($A12-P$5)/IF($A12&lt;P$5,P$8,P$9))^2),0),0)</f>
        <v>0</v>
      </c>
      <c r="Q12" s="78" t="n">
        <f aca="false">IF(AND(ISNUMBER($A12),$A12&gt;=Q$6,$A12&lt;=Q$7),IFERROR(Q$10*2/(SQRT(2*PI())*(Q$8+Q$9))*EXP(-0.5*(($A12-Q$5)/IF($A12&lt;Q$5,Q$8,Q$9))^2),0),0)</f>
        <v>0</v>
      </c>
      <c r="R12" s="78" t="n">
        <f aca="false">IF(AND(ISNUMBER($A12),$A12&gt;=R$6,$A12&lt;=R$7),IFERROR(R$10*2/(SQRT(2*PI())*(R$8+R$9))*EXP(-0.5*(($A12-R$5)/IF($A12&lt;R$5,R$8,R$9))^2),0),0)</f>
        <v>0</v>
      </c>
      <c r="S12" s="78" t="n">
        <f aca="false">IF(AND(ISNUMBER($A12),$A12&gt;=S$6,$A12&lt;=S$7),IFERROR(S$10*2/(SQRT(2*PI())*(S$8+S$9))*EXP(-0.5*(($A12-S$5)/IF($A12&lt;S$5,S$8,S$9))^2),0),0)</f>
        <v>0</v>
      </c>
      <c r="T12" s="78" t="n">
        <f aca="false">IF(AND(ISNUMBER($A12),$A12&gt;=T$6,$A12&lt;=T$7),IFERROR(T$10*2/(SQRT(2*PI())*(T$8+T$9))*EXP(-0.5*(($A12-T$5)/IF($A12&lt;T$5,T$8,T$9))^2),0),0)</f>
        <v>0</v>
      </c>
      <c r="U12" s="78" t="n">
        <f aca="false">IF(AND(ISNUMBER($A12),$A12&gt;=U$6,$A12&lt;=U$7),IFERROR(U$10*2/(SQRT(2*PI())*(U$8+U$9))*EXP(-0.5*(($A12-U$5)/IF($A12&lt;U$5,U$8,U$9))^2),0),0)</f>
        <v>0</v>
      </c>
      <c r="V12" s="78" t="n">
        <f aca="false">IF(AND(ISNUMBER($A12),$A12&gt;=V$6,$A12&lt;=V$7),IFERROR(V$10*2/(SQRT(2*PI())*(V$8+V$9))*EXP(-0.5*(($A12-V$5)/IF($A12&lt;V$5,V$8,V$9))^2),0),0)</f>
        <v>0</v>
      </c>
      <c r="W12" s="78" t="n">
        <f aca="false">IF(AND(ISNUMBER($A12),$A12&gt;=W$6,$A12&lt;=W$7),IFERROR(W$10*2/(SQRT(2*PI())*(W$8+W$9))*EXP(-0.5*(($A12-W$5)/IF($A12&lt;W$5,W$8,W$9))^2),0),0)</f>
        <v>0</v>
      </c>
      <c r="X12" s="78" t="n">
        <f aca="false">IF(AND(ISNUMBER($A12),$A12&gt;=X$6,$A12&lt;=X$7),IFERROR(X$10*2/(SQRT(2*PI())*(X$8+X$9))*EXP(-0.5*(($A12-X$5)/IF($A12&lt;X$5,X$8,X$9))^2),0),0)</f>
        <v>0</v>
      </c>
      <c r="Y12" s="78" t="n">
        <f aca="false">IF(AND(ISNUMBER($A12),$A12&gt;=Y$6,$A12&lt;=Y$7),IFERROR(Y$10*2/(SQRT(2*PI())*(Y$8+Y$9))*EXP(-0.5*(($A12-Y$5)/IF($A12&lt;Y$5,Y$8,Y$9))^2),0),0)</f>
        <v>0</v>
      </c>
      <c r="Z12" s="78" t="n">
        <f aca="false">IF(AND(ISNUMBER($A12),$A12&gt;=Z$6,$A12&lt;=Z$7),IFERROR(Z$10*2/(SQRT(2*PI())*(Z$8+Z$9))*EXP(-0.5*(($A12-Z$5)/IF($A12&lt;Z$5,Z$8,Z$9))^2),0),0)</f>
        <v>0</v>
      </c>
      <c r="AA12" s="78" t="n">
        <f aca="false">IF(AND(ISNUMBER($A12),$A12&gt;=AA$6,$A12&lt;=AA$7),IFERROR(AA$10*2/(SQRT(2*PI())*(AA$8+AA$9))*EXP(-0.5*(($A12-AA$5)/IF($A12&lt;AA$5,AA$8,AA$9))^2),0),0)</f>
        <v>0</v>
      </c>
      <c r="AB12" s="78" t="n">
        <f aca="false">IF(AND(ISNUMBER($A12),$A12&gt;=AB$6,$A12&lt;=AB$7),IFERROR(AB$10*2/(SQRT(2*PI())*(AB$8+AB$9))*EXP(-0.5*(($A12-AB$5)/IF($A12&lt;AB$5,AB$8,AB$9))^2),0),0)</f>
        <v>0</v>
      </c>
      <c r="AC12" s="78" t="n">
        <f aca="false">IF(AND(ISNUMBER($A12),$A12&gt;=AC$6,$A12&lt;=AC$7),IFERROR(AC$10*2/(SQRT(2*PI())*(AC$8+AC$9))*EXP(-0.5*(($A12-AC$5)/IF($A12&lt;AC$5,AC$8,AC$9))^2),0),0)</f>
        <v>0</v>
      </c>
      <c r="AD12" s="78" t="n">
        <f aca="false">IF(AND(ISNUMBER($A12),$A12&gt;=AD$6,$A12&lt;=AD$7),IFERROR(AD$10*2/(SQRT(2*PI())*(AD$8+AD$9))*EXP(-0.5*(($A12-AD$5)/IF($A12&lt;AD$5,AD$8,AD$9))^2),0),0)</f>
        <v>0</v>
      </c>
      <c r="AE12" s="78" t="n">
        <f aca="false">IF(AND(ISNUMBER($A12),$A12&gt;=AE$6,$A12&lt;=AE$7),IFERROR(AE$10*2/(SQRT(2*PI())*(AE$8+AE$9))*EXP(-0.5*(($A12-AE$5)/IF($A12&lt;AE$5,AE$8,AE$9))^2),0),0)</f>
        <v>0</v>
      </c>
      <c r="AF12" s="78" t="n">
        <f aca="false">IF(AND(ISNUMBER($A12),$A12&gt;=AF$6,$A12&lt;=AF$7),IFERROR(AF$10*2/(SQRT(2*PI())*(AF$8+AF$9))*EXP(-0.5*(($A12-AF$5)/IF($A12&lt;AF$5,AF$8,AF$9))^2),0),0)</f>
        <v>0</v>
      </c>
      <c r="AG12" s="78" t="n">
        <f aca="false">IF(AND(ISNUMBER($A12),$A12&gt;=AG$6,$A12&lt;=AG$7),IFERROR(AG$10*2/(SQRT(2*PI())*(AG$8+AG$9))*EXP(-0.5*(($A12-AG$5)/IF($A12&lt;AG$5,AG$8,AG$9))^2),0),0)</f>
        <v>0</v>
      </c>
      <c r="AH12" s="78" t="n">
        <f aca="false">IF(AND(ISNUMBER($A12),$A12&gt;=AH$6,$A12&lt;=AH$7),IFERROR(AH$10*2/(SQRT(2*PI())*(AH$8+AH$9))*EXP(-0.5*(($A12-AH$5)/IF($A12&lt;AH$5,AH$8,AH$9))^2),0),0)</f>
        <v>0</v>
      </c>
      <c r="AI12" s="78" t="n">
        <f aca="false">IF(AND(ISNUMBER($A12),$A12&gt;=AI$6,$A12&lt;=AI$7),IFERROR(AI$10*2/(SQRT(2*PI())*(AI$8+AI$9))*EXP(-0.5*(($A12-AI$5)/IF($A12&lt;AI$5,AI$8,AI$9))^2),0),0)</f>
        <v>0</v>
      </c>
      <c r="AJ12" s="78" t="n">
        <f aca="false">IF(AND(ISNUMBER($A12),$A12&gt;=AJ$6,$A12&lt;=AJ$7),IFERROR(AJ$10*2/(SQRT(2*PI())*(AJ$8+AJ$9))*EXP(-0.5*(($A12-AJ$5)/IF($A12&lt;AJ$5,AJ$8,AJ$9))^2),0),0)</f>
        <v>0</v>
      </c>
      <c r="AK12" s="78" t="n">
        <f aca="false">IF(AND(ISNUMBER($A12),$A12&gt;=AK$6,$A12&lt;=AK$7),IFERROR(AK$10*2/(SQRT(2*PI())*(AK$8+AK$9))*EXP(-0.5*(($A12-AK$5)/IF($A12&lt;AK$5,AK$8,AK$9))^2),0),0)</f>
        <v>0</v>
      </c>
      <c r="AL12" s="78" t="n">
        <f aca="false">IF(AND(ISNUMBER($A12),$A12&gt;=AL$6,$A12&lt;=AL$7),IFERROR(AL$10*2/(SQRT(2*PI())*(AL$8+AL$9))*EXP(-0.5*(($A12-AL$5)/IF($A12&lt;AL$5,AL$8,AL$9))^2),0),0)</f>
        <v>0</v>
      </c>
      <c r="AM12" s="78" t="n">
        <f aca="false">IF(AND(ISNUMBER($A12),$A12&gt;=AM$6,$A12&lt;=AM$7),IFERROR(AM$10*2/(SQRT(2*PI())*(AM$8+AM$9))*EXP(-0.5*(($A12-AM$5)/IF($A12&lt;AM$5,AM$8,AM$9))^2),0),0)</f>
        <v>0</v>
      </c>
      <c r="AN12" s="78" t="n">
        <f aca="false">IF(AND(ISNUMBER($A12),$A12&gt;=AN$6,$A12&lt;=AN$7),IFERROR(AN$10*2/(SQRT(2*PI())*(AN$8+AN$9))*EXP(-0.5*(($A12-AN$5)/IF($A12&lt;AN$5,AN$8,AN$9))^2),0),0)</f>
        <v>0</v>
      </c>
      <c r="AO12" s="78" t="n">
        <f aca="false">IF(AND(ISNUMBER($A12),$A12&gt;=AO$6,$A12&lt;=AO$7),IFERROR(AO$10*2/(SQRT(2*PI())*(AO$8+AO$9))*EXP(-0.5*(($A12-AO$5)/IF($A12&lt;AO$5,AO$8,AO$9))^2),0),0)</f>
        <v>0</v>
      </c>
      <c r="AP12" s="78" t="n">
        <f aca="false">IF(AND(ISNUMBER($A12),$A12&gt;=AP$6,$A12&lt;=AP$7),IFERROR(AP$10*2/(SQRT(2*PI())*(AP$8+AP$9))*EXP(-0.5*(($A12-AP$5)/IF($A12&lt;AP$5,AP$8,AP$9))^2),0),0)</f>
        <v>0</v>
      </c>
      <c r="AQ12" s="78" t="n">
        <f aca="false">IF(AND(ISNUMBER($A12),$A12&gt;=AQ$6,$A12&lt;=AQ$7),IFERROR(AQ$10*2/(SQRT(2*PI())*(AQ$8+AQ$9))*EXP(-0.5*(($A12-AQ$5)/IF($A12&lt;AQ$5,AQ$8,AQ$9))^2),0),0)</f>
        <v>0</v>
      </c>
      <c r="AR12" s="78" t="n">
        <f aca="false">IF(AND(ISNUMBER($A12),$A12&gt;=AR$6,$A12&lt;=AR$7),IFERROR(AR$10*2/(SQRT(2*PI())*(AR$8+AR$9))*EXP(-0.5*(($A12-AR$5)/IF($A12&lt;AR$5,AR$8,AR$9))^2),0),0)</f>
        <v>0</v>
      </c>
      <c r="AS12" s="78" t="n">
        <f aca="false">IF(AND(ISNUMBER($A12),$A12&gt;=AS$6,$A12&lt;=AS$7),IFERROR(AS$10*2/(SQRT(2*PI())*(AS$8+AS$9))*EXP(-0.5*(($A12-AS$5)/IF($A12&lt;AS$5,AS$8,AS$9))^2),0),0)</f>
        <v>0</v>
      </c>
      <c r="AT12" s="78" t="n">
        <f aca="false">IF(AND(ISNUMBER($A12),$A12&gt;=AT$6,$A12&lt;=AT$7),IFERROR(AT$10*2/(SQRT(2*PI())*(AT$8+AT$9))*EXP(-0.5*(($A12-AT$5)/IF($A12&lt;AT$5,AT$8,AT$9))^2),0),0)</f>
        <v>0</v>
      </c>
      <c r="AU12" s="78" t="n">
        <f aca="false">IF(AND(ISNUMBER($A12),$A12&gt;=AU$6,$A12&lt;=AU$7),IFERROR(AU$10*2/(SQRT(2*PI())*(AU$8+AU$9))*EXP(-0.5*(($A12-AU$5)/IF($A12&lt;AU$5,AU$8,AU$9))^2),0),0)</f>
        <v>0</v>
      </c>
      <c r="AV12" s="78" t="n">
        <f aca="false">IF(AND(ISNUMBER($A12),$A12&gt;=AV$6,$A12&lt;=AV$7),IFERROR(AV$10*2/(SQRT(2*PI())*(AV$8+AV$9))*EXP(-0.5*(($A12-AV$5)/IF($A12&lt;AV$5,AV$8,AV$9))^2),0),0)</f>
        <v>0</v>
      </c>
      <c r="AW12" s="78" t="n">
        <f aca="false">IF(AND(ISNUMBER($A12),$A12&gt;=AW$6,$A12&lt;=AW$7),IFERROR(AW$10*2/(SQRT(2*PI())*(AW$8+AW$9))*EXP(-0.5*(($A12-AW$5)/IF($A12&lt;AW$5,AW$8,AW$9))^2),0),0)</f>
        <v>0</v>
      </c>
      <c r="AX12" s="78" t="n">
        <f aca="false">IF(AND(ISNUMBER($A12),$A12&gt;=AX$6,$A12&lt;=AX$7),IFERROR(AX$10*2/(SQRT(2*PI())*(AX$8+AX$9))*EXP(-0.5*(($A12-AX$5)/IF($A12&lt;AX$5,AX$8,AX$9))^2),0),0)</f>
        <v>0</v>
      </c>
      <c r="AY12" s="78" t="n">
        <f aca="false">IF(AND(ISNUMBER($A12),$A12&gt;=AY$6,$A12&lt;=AY$7),IFERROR(AY$10*2/(SQRT(2*PI())*(AY$8+AY$9))*EXP(-0.5*(($A12-AY$5)/IF($A12&lt;AY$5,AY$8,AY$9))^2),0),0)</f>
        <v>0</v>
      </c>
      <c r="AZ12" s="78" t="n">
        <f aca="false">IF(AND(ISNUMBER($A12),$A12&gt;=AZ$6,$A12&lt;=AZ$7),IFERROR(AZ$10*2/(SQRT(2*PI())*(AZ$8+AZ$9))*EXP(-0.5*(($A12-AZ$5)/IF($A12&lt;AZ$5,AZ$8,AZ$9))^2),0),0)</f>
        <v>0</v>
      </c>
      <c r="BA12" s="78" t="n">
        <f aca="false">IF(AND(ISNUMBER($A12),$A12&gt;=BA$6,$A12&lt;=BA$7),IFERROR(BA$10*2/(SQRT(2*PI())*(BA$8+BA$9))*EXP(-0.5*(($A12-BA$5)/IF($A12&lt;BA$5,BA$8,BA$9))^2),0),0)</f>
        <v>0</v>
      </c>
    </row>
    <row r="13" customFormat="false" ht="15" hidden="false" customHeight="false" outlineLevel="0" collapsed="false">
      <c r="A13" s="73" t="str">
        <f aca="false">IF(ISNUMBER('Batch Matches'!D13),'Batch Matches'!D13,"")</f>
        <v/>
      </c>
      <c r="B13" s="78" t="n">
        <f aca="false">SUM(G13:BA13)</f>
        <v>0</v>
      </c>
      <c r="C13" s="78" t="n">
        <f aca="false">MAX(G13:BA13)</f>
        <v>0</v>
      </c>
      <c r="D13" s="72" t="str">
        <f aca="false">IF(B13=0,"",MATCH(C13,G13:BA13,0))</f>
        <v/>
      </c>
      <c r="E13" s="78" t="n">
        <f aca="false">LARGE(G13:BA13,2)</f>
        <v>0</v>
      </c>
      <c r="F13" s="72" t="str">
        <f aca="false">IF(E13=0,"",MATCH(E13,G13:BA13,0))</f>
        <v/>
      </c>
      <c r="G13" s="78" t="n">
        <f aca="false">IF(AND(ISNUMBER($A13),$A13&gt;=G$6,$A13&lt;=G$7),IFERROR(G$10*2/(SQRT(2*PI())*(G$8+G$9))*EXP(-0.5*(($A13-G$5)/IF($A13&lt;G$5,G$8,G$9))^2),0),0)</f>
        <v>0</v>
      </c>
      <c r="H13" s="78" t="n">
        <f aca="false">IF(AND(ISNUMBER($A13),$A13&gt;=H$6,$A13&lt;=H$7),IFERROR(H$10*2/(SQRT(2*PI())*(H$8+H$9))*EXP(-0.5*(($A13-H$5)/IF($A13&lt;H$5,H$8,H$9))^2),0),0)</f>
        <v>0</v>
      </c>
      <c r="I13" s="78" t="n">
        <f aca="false">IF(AND(ISNUMBER($A13),$A13&gt;=I$6,$A13&lt;=I$7),IFERROR(I$10*2/(SQRT(2*PI())*(I$8+I$9))*EXP(-0.5*(($A13-I$5)/IF($A13&lt;I$5,I$8,I$9))^2),0),0)</f>
        <v>0</v>
      </c>
      <c r="J13" s="78" t="n">
        <f aca="false">IF(AND(ISNUMBER($A13),$A13&gt;=J$6,$A13&lt;=J$7),IFERROR(J$10*2/(SQRT(2*PI())*(J$8+J$9))*EXP(-0.5*(($A13-J$5)/IF($A13&lt;J$5,J$8,J$9))^2),0),0)</f>
        <v>0</v>
      </c>
      <c r="K13" s="78" t="n">
        <f aca="false">IF(AND(ISNUMBER($A13),$A13&gt;=K$6,$A13&lt;=K$7),IFERROR(K$10*2/(SQRT(2*PI())*(K$8+K$9))*EXP(-0.5*(($A13-K$5)/IF($A13&lt;K$5,K$8,K$9))^2),0),0)</f>
        <v>0</v>
      </c>
      <c r="L13" s="78" t="n">
        <f aca="false">IF(AND(ISNUMBER($A13),$A13&gt;=L$6,$A13&lt;=L$7),IFERROR(L$10*2/(SQRT(2*PI())*(L$8+L$9))*EXP(-0.5*(($A13-L$5)/IF($A13&lt;L$5,L$8,L$9))^2),0),0)</f>
        <v>0</v>
      </c>
      <c r="M13" s="78" t="n">
        <f aca="false">IF(AND(ISNUMBER($A13),$A13&gt;=M$6,$A13&lt;=M$7),IFERROR(M$10*2/(SQRT(2*PI())*(M$8+M$9))*EXP(-0.5*(($A13-M$5)/IF($A13&lt;M$5,M$8,M$9))^2),0),0)</f>
        <v>0</v>
      </c>
      <c r="N13" s="78" t="n">
        <f aca="false">IF(AND(ISNUMBER($A13),$A13&gt;=N$6,$A13&lt;=N$7),IFERROR(N$10*2/(SQRT(2*PI())*(N$8+N$9))*EXP(-0.5*(($A13-N$5)/IF($A13&lt;N$5,N$8,N$9))^2),0),0)</f>
        <v>0</v>
      </c>
      <c r="O13" s="78" t="n">
        <f aca="false">IF(AND(ISNUMBER($A13),$A13&gt;=O$6,$A13&lt;=O$7),IFERROR(O$10*2/(SQRT(2*PI())*(O$8+O$9))*EXP(-0.5*(($A13-O$5)/IF($A13&lt;O$5,O$8,O$9))^2),0),0)</f>
        <v>0</v>
      </c>
      <c r="P13" s="78" t="n">
        <f aca="false">IF(AND(ISNUMBER($A13),$A13&gt;=P$6,$A13&lt;=P$7),IFERROR(P$10*2/(SQRT(2*PI())*(P$8+P$9))*EXP(-0.5*(($A13-P$5)/IF($A13&lt;P$5,P$8,P$9))^2),0),0)</f>
        <v>0</v>
      </c>
      <c r="Q13" s="78" t="n">
        <f aca="false">IF(AND(ISNUMBER($A13),$A13&gt;=Q$6,$A13&lt;=Q$7),IFERROR(Q$10*2/(SQRT(2*PI())*(Q$8+Q$9))*EXP(-0.5*(($A13-Q$5)/IF($A13&lt;Q$5,Q$8,Q$9))^2),0),0)</f>
        <v>0</v>
      </c>
      <c r="R13" s="78" t="n">
        <f aca="false">IF(AND(ISNUMBER($A13),$A13&gt;=R$6,$A13&lt;=R$7),IFERROR(R$10*2/(SQRT(2*PI())*(R$8+R$9))*EXP(-0.5*(($A13-R$5)/IF($A13&lt;R$5,R$8,R$9))^2),0),0)</f>
        <v>0</v>
      </c>
      <c r="S13" s="78" t="n">
        <f aca="false">IF(AND(ISNUMBER($A13),$A13&gt;=S$6,$A13&lt;=S$7),IFERROR(S$10*2/(SQRT(2*PI())*(S$8+S$9))*EXP(-0.5*(($A13-S$5)/IF($A13&lt;S$5,S$8,S$9))^2),0),0)</f>
        <v>0</v>
      </c>
      <c r="T13" s="78" t="n">
        <f aca="false">IF(AND(ISNUMBER($A13),$A13&gt;=T$6,$A13&lt;=T$7),IFERROR(T$10*2/(SQRT(2*PI())*(T$8+T$9))*EXP(-0.5*(($A13-T$5)/IF($A13&lt;T$5,T$8,T$9))^2),0),0)</f>
        <v>0</v>
      </c>
      <c r="U13" s="78" t="n">
        <f aca="false">IF(AND(ISNUMBER($A13),$A13&gt;=U$6,$A13&lt;=U$7),IFERROR(U$10*2/(SQRT(2*PI())*(U$8+U$9))*EXP(-0.5*(($A13-U$5)/IF($A13&lt;U$5,U$8,U$9))^2),0),0)</f>
        <v>0</v>
      </c>
      <c r="V13" s="78" t="n">
        <f aca="false">IF(AND(ISNUMBER($A13),$A13&gt;=V$6,$A13&lt;=V$7),IFERROR(V$10*2/(SQRT(2*PI())*(V$8+V$9))*EXP(-0.5*(($A13-V$5)/IF($A13&lt;V$5,V$8,V$9))^2),0),0)</f>
        <v>0</v>
      </c>
      <c r="W13" s="78" t="n">
        <f aca="false">IF(AND(ISNUMBER($A13),$A13&gt;=W$6,$A13&lt;=W$7),IFERROR(W$10*2/(SQRT(2*PI())*(W$8+W$9))*EXP(-0.5*(($A13-W$5)/IF($A13&lt;W$5,W$8,W$9))^2),0),0)</f>
        <v>0</v>
      </c>
      <c r="X13" s="78" t="n">
        <f aca="false">IF(AND(ISNUMBER($A13),$A13&gt;=X$6,$A13&lt;=X$7),IFERROR(X$10*2/(SQRT(2*PI())*(X$8+X$9))*EXP(-0.5*(($A13-X$5)/IF($A13&lt;X$5,X$8,X$9))^2),0),0)</f>
        <v>0</v>
      </c>
      <c r="Y13" s="78" t="n">
        <f aca="false">IF(AND(ISNUMBER($A13),$A13&gt;=Y$6,$A13&lt;=Y$7),IFERROR(Y$10*2/(SQRT(2*PI())*(Y$8+Y$9))*EXP(-0.5*(($A13-Y$5)/IF($A13&lt;Y$5,Y$8,Y$9))^2),0),0)</f>
        <v>0</v>
      </c>
      <c r="Z13" s="78" t="n">
        <f aca="false">IF(AND(ISNUMBER($A13),$A13&gt;=Z$6,$A13&lt;=Z$7),IFERROR(Z$10*2/(SQRT(2*PI())*(Z$8+Z$9))*EXP(-0.5*(($A13-Z$5)/IF($A13&lt;Z$5,Z$8,Z$9))^2),0),0)</f>
        <v>0</v>
      </c>
      <c r="AA13" s="78" t="n">
        <f aca="false">IF(AND(ISNUMBER($A13),$A13&gt;=AA$6,$A13&lt;=AA$7),IFERROR(AA$10*2/(SQRT(2*PI())*(AA$8+AA$9))*EXP(-0.5*(($A13-AA$5)/IF($A13&lt;AA$5,AA$8,AA$9))^2),0),0)</f>
        <v>0</v>
      </c>
      <c r="AB13" s="78" t="n">
        <f aca="false">IF(AND(ISNUMBER($A13),$A13&gt;=AB$6,$A13&lt;=AB$7),IFERROR(AB$10*2/(SQRT(2*PI())*(AB$8+AB$9))*EXP(-0.5*(($A13-AB$5)/IF($A13&lt;AB$5,AB$8,AB$9))^2),0),0)</f>
        <v>0</v>
      </c>
      <c r="AC13" s="78" t="n">
        <f aca="false">IF(AND(ISNUMBER($A13),$A13&gt;=AC$6,$A13&lt;=AC$7),IFERROR(AC$10*2/(SQRT(2*PI())*(AC$8+AC$9))*EXP(-0.5*(($A13-AC$5)/IF($A13&lt;AC$5,AC$8,AC$9))^2),0),0)</f>
        <v>0</v>
      </c>
      <c r="AD13" s="78" t="n">
        <f aca="false">IF(AND(ISNUMBER($A13),$A13&gt;=AD$6,$A13&lt;=AD$7),IFERROR(AD$10*2/(SQRT(2*PI())*(AD$8+AD$9))*EXP(-0.5*(($A13-AD$5)/IF($A13&lt;AD$5,AD$8,AD$9))^2),0),0)</f>
        <v>0</v>
      </c>
      <c r="AE13" s="78" t="n">
        <f aca="false">IF(AND(ISNUMBER($A13),$A13&gt;=AE$6,$A13&lt;=AE$7),IFERROR(AE$10*2/(SQRT(2*PI())*(AE$8+AE$9))*EXP(-0.5*(($A13-AE$5)/IF($A13&lt;AE$5,AE$8,AE$9))^2),0),0)</f>
        <v>0</v>
      </c>
      <c r="AF13" s="78" t="n">
        <f aca="false">IF(AND(ISNUMBER($A13),$A13&gt;=AF$6,$A13&lt;=AF$7),IFERROR(AF$10*2/(SQRT(2*PI())*(AF$8+AF$9))*EXP(-0.5*(($A13-AF$5)/IF($A13&lt;AF$5,AF$8,AF$9))^2),0),0)</f>
        <v>0</v>
      </c>
      <c r="AG13" s="78" t="n">
        <f aca="false">IF(AND(ISNUMBER($A13),$A13&gt;=AG$6,$A13&lt;=AG$7),IFERROR(AG$10*2/(SQRT(2*PI())*(AG$8+AG$9))*EXP(-0.5*(($A13-AG$5)/IF($A13&lt;AG$5,AG$8,AG$9))^2),0),0)</f>
        <v>0</v>
      </c>
      <c r="AH13" s="78" t="n">
        <f aca="false">IF(AND(ISNUMBER($A13),$A13&gt;=AH$6,$A13&lt;=AH$7),IFERROR(AH$10*2/(SQRT(2*PI())*(AH$8+AH$9))*EXP(-0.5*(($A13-AH$5)/IF($A13&lt;AH$5,AH$8,AH$9))^2),0),0)</f>
        <v>0</v>
      </c>
      <c r="AI13" s="78" t="n">
        <f aca="false">IF(AND(ISNUMBER($A13),$A13&gt;=AI$6,$A13&lt;=AI$7),IFERROR(AI$10*2/(SQRT(2*PI())*(AI$8+AI$9))*EXP(-0.5*(($A13-AI$5)/IF($A13&lt;AI$5,AI$8,AI$9))^2),0),0)</f>
        <v>0</v>
      </c>
      <c r="AJ13" s="78" t="n">
        <f aca="false">IF(AND(ISNUMBER($A13),$A13&gt;=AJ$6,$A13&lt;=AJ$7),IFERROR(AJ$10*2/(SQRT(2*PI())*(AJ$8+AJ$9))*EXP(-0.5*(($A13-AJ$5)/IF($A13&lt;AJ$5,AJ$8,AJ$9))^2),0),0)</f>
        <v>0</v>
      </c>
      <c r="AK13" s="78" t="n">
        <f aca="false">IF(AND(ISNUMBER($A13),$A13&gt;=AK$6,$A13&lt;=AK$7),IFERROR(AK$10*2/(SQRT(2*PI())*(AK$8+AK$9))*EXP(-0.5*(($A13-AK$5)/IF($A13&lt;AK$5,AK$8,AK$9))^2),0),0)</f>
        <v>0</v>
      </c>
      <c r="AL13" s="78" t="n">
        <f aca="false">IF(AND(ISNUMBER($A13),$A13&gt;=AL$6,$A13&lt;=AL$7),IFERROR(AL$10*2/(SQRT(2*PI())*(AL$8+AL$9))*EXP(-0.5*(($A13-AL$5)/IF($A13&lt;AL$5,AL$8,AL$9))^2),0),0)</f>
        <v>0</v>
      </c>
      <c r="AM13" s="78" t="n">
        <f aca="false">IF(AND(ISNUMBER($A13),$A13&gt;=AM$6,$A13&lt;=AM$7),IFERROR(AM$10*2/(SQRT(2*PI())*(AM$8+AM$9))*EXP(-0.5*(($A13-AM$5)/IF($A13&lt;AM$5,AM$8,AM$9))^2),0),0)</f>
        <v>0</v>
      </c>
      <c r="AN13" s="78" t="n">
        <f aca="false">IF(AND(ISNUMBER($A13),$A13&gt;=AN$6,$A13&lt;=AN$7),IFERROR(AN$10*2/(SQRT(2*PI())*(AN$8+AN$9))*EXP(-0.5*(($A13-AN$5)/IF($A13&lt;AN$5,AN$8,AN$9))^2),0),0)</f>
        <v>0</v>
      </c>
      <c r="AO13" s="78" t="n">
        <f aca="false">IF(AND(ISNUMBER($A13),$A13&gt;=AO$6,$A13&lt;=AO$7),IFERROR(AO$10*2/(SQRT(2*PI())*(AO$8+AO$9))*EXP(-0.5*(($A13-AO$5)/IF($A13&lt;AO$5,AO$8,AO$9))^2),0),0)</f>
        <v>0</v>
      </c>
      <c r="AP13" s="78" t="n">
        <f aca="false">IF(AND(ISNUMBER($A13),$A13&gt;=AP$6,$A13&lt;=AP$7),IFERROR(AP$10*2/(SQRT(2*PI())*(AP$8+AP$9))*EXP(-0.5*(($A13-AP$5)/IF($A13&lt;AP$5,AP$8,AP$9))^2),0),0)</f>
        <v>0</v>
      </c>
      <c r="AQ13" s="78" t="n">
        <f aca="false">IF(AND(ISNUMBER($A13),$A13&gt;=AQ$6,$A13&lt;=AQ$7),IFERROR(AQ$10*2/(SQRT(2*PI())*(AQ$8+AQ$9))*EXP(-0.5*(($A13-AQ$5)/IF($A13&lt;AQ$5,AQ$8,AQ$9))^2),0),0)</f>
        <v>0</v>
      </c>
      <c r="AR13" s="78" t="n">
        <f aca="false">IF(AND(ISNUMBER($A13),$A13&gt;=AR$6,$A13&lt;=AR$7),IFERROR(AR$10*2/(SQRT(2*PI())*(AR$8+AR$9))*EXP(-0.5*(($A13-AR$5)/IF($A13&lt;AR$5,AR$8,AR$9))^2),0),0)</f>
        <v>0</v>
      </c>
      <c r="AS13" s="78" t="n">
        <f aca="false">IF(AND(ISNUMBER($A13),$A13&gt;=AS$6,$A13&lt;=AS$7),IFERROR(AS$10*2/(SQRT(2*PI())*(AS$8+AS$9))*EXP(-0.5*(($A13-AS$5)/IF($A13&lt;AS$5,AS$8,AS$9))^2),0),0)</f>
        <v>0</v>
      </c>
      <c r="AT13" s="78" t="n">
        <f aca="false">IF(AND(ISNUMBER($A13),$A13&gt;=AT$6,$A13&lt;=AT$7),IFERROR(AT$10*2/(SQRT(2*PI())*(AT$8+AT$9))*EXP(-0.5*(($A13-AT$5)/IF($A13&lt;AT$5,AT$8,AT$9))^2),0),0)</f>
        <v>0</v>
      </c>
      <c r="AU13" s="78" t="n">
        <f aca="false">IF(AND(ISNUMBER($A13),$A13&gt;=AU$6,$A13&lt;=AU$7),IFERROR(AU$10*2/(SQRT(2*PI())*(AU$8+AU$9))*EXP(-0.5*(($A13-AU$5)/IF($A13&lt;AU$5,AU$8,AU$9))^2),0),0)</f>
        <v>0</v>
      </c>
      <c r="AV13" s="78" t="n">
        <f aca="false">IF(AND(ISNUMBER($A13),$A13&gt;=AV$6,$A13&lt;=AV$7),IFERROR(AV$10*2/(SQRT(2*PI())*(AV$8+AV$9))*EXP(-0.5*(($A13-AV$5)/IF($A13&lt;AV$5,AV$8,AV$9))^2),0),0)</f>
        <v>0</v>
      </c>
      <c r="AW13" s="78" t="n">
        <f aca="false">IF(AND(ISNUMBER($A13),$A13&gt;=AW$6,$A13&lt;=AW$7),IFERROR(AW$10*2/(SQRT(2*PI())*(AW$8+AW$9))*EXP(-0.5*(($A13-AW$5)/IF($A13&lt;AW$5,AW$8,AW$9))^2),0),0)</f>
        <v>0</v>
      </c>
      <c r="AX13" s="78" t="n">
        <f aca="false">IF(AND(ISNUMBER($A13),$A13&gt;=AX$6,$A13&lt;=AX$7),IFERROR(AX$10*2/(SQRT(2*PI())*(AX$8+AX$9))*EXP(-0.5*(($A13-AX$5)/IF($A13&lt;AX$5,AX$8,AX$9))^2),0),0)</f>
        <v>0</v>
      </c>
      <c r="AY13" s="78" t="n">
        <f aca="false">IF(AND(ISNUMBER($A13),$A13&gt;=AY$6,$A13&lt;=AY$7),IFERROR(AY$10*2/(SQRT(2*PI())*(AY$8+AY$9))*EXP(-0.5*(($A13-AY$5)/IF($A13&lt;AY$5,AY$8,AY$9))^2),0),0)</f>
        <v>0</v>
      </c>
      <c r="AZ13" s="78" t="n">
        <f aca="false">IF(AND(ISNUMBER($A13),$A13&gt;=AZ$6,$A13&lt;=AZ$7),IFERROR(AZ$10*2/(SQRT(2*PI())*(AZ$8+AZ$9))*EXP(-0.5*(($A13-AZ$5)/IF($A13&lt;AZ$5,AZ$8,AZ$9))^2),0),0)</f>
        <v>0</v>
      </c>
      <c r="BA13" s="78" t="n">
        <f aca="false">IF(AND(ISNUMBER($A13),$A13&gt;=BA$6,$A13&lt;=BA$7),IFERROR(BA$10*2/(SQRT(2*PI())*(BA$8+BA$9))*EXP(-0.5*(($A13-BA$5)/IF($A13&lt;BA$5,BA$8,BA$9))^2),0),0)</f>
        <v>0</v>
      </c>
    </row>
    <row r="14" customFormat="false" ht="15" hidden="false" customHeight="false" outlineLevel="0" collapsed="false">
      <c r="A14" s="73" t="str">
        <f aca="false">IF(ISNUMBER('Batch Matches'!D14),'Batch Matches'!D14,"")</f>
        <v/>
      </c>
      <c r="B14" s="78" t="n">
        <f aca="false">SUM(G14:BA14)</f>
        <v>0</v>
      </c>
      <c r="C14" s="78" t="n">
        <f aca="false">MAX(G14:BA14)</f>
        <v>0</v>
      </c>
      <c r="D14" s="72" t="str">
        <f aca="false">IF(B14=0,"",MATCH(C14,G14:BA14,0))</f>
        <v/>
      </c>
      <c r="E14" s="78" t="n">
        <f aca="false">LARGE(G14:BA14,2)</f>
        <v>0</v>
      </c>
      <c r="F14" s="72" t="str">
        <f aca="false">IF(E14=0,"",MATCH(E14,G14:BA14,0))</f>
        <v/>
      </c>
      <c r="G14" s="78" t="n">
        <f aca="false">IF(AND(ISNUMBER($A14),$A14&gt;=G$6,$A14&lt;=G$7),IFERROR(G$10*2/(SQRT(2*PI())*(G$8+G$9))*EXP(-0.5*(($A14-G$5)/IF($A14&lt;G$5,G$8,G$9))^2),0),0)</f>
        <v>0</v>
      </c>
      <c r="H14" s="78" t="n">
        <f aca="false">IF(AND(ISNUMBER($A14),$A14&gt;=H$6,$A14&lt;=H$7),IFERROR(H$10*2/(SQRT(2*PI())*(H$8+H$9))*EXP(-0.5*(($A14-H$5)/IF($A14&lt;H$5,H$8,H$9))^2),0),0)</f>
        <v>0</v>
      </c>
      <c r="I14" s="78" t="n">
        <f aca="false">IF(AND(ISNUMBER($A14),$A14&gt;=I$6,$A14&lt;=I$7),IFERROR(I$10*2/(SQRT(2*PI())*(I$8+I$9))*EXP(-0.5*(($A14-I$5)/IF($A14&lt;I$5,I$8,I$9))^2),0),0)</f>
        <v>0</v>
      </c>
      <c r="J14" s="78" t="n">
        <f aca="false">IF(AND(ISNUMBER($A14),$A14&gt;=J$6,$A14&lt;=J$7),IFERROR(J$10*2/(SQRT(2*PI())*(J$8+J$9))*EXP(-0.5*(($A14-J$5)/IF($A14&lt;J$5,J$8,J$9))^2),0),0)</f>
        <v>0</v>
      </c>
      <c r="K14" s="78" t="n">
        <f aca="false">IF(AND(ISNUMBER($A14),$A14&gt;=K$6,$A14&lt;=K$7),IFERROR(K$10*2/(SQRT(2*PI())*(K$8+K$9))*EXP(-0.5*(($A14-K$5)/IF($A14&lt;K$5,K$8,K$9))^2),0),0)</f>
        <v>0</v>
      </c>
      <c r="L14" s="78" t="n">
        <f aca="false">IF(AND(ISNUMBER($A14),$A14&gt;=L$6,$A14&lt;=L$7),IFERROR(L$10*2/(SQRT(2*PI())*(L$8+L$9))*EXP(-0.5*(($A14-L$5)/IF($A14&lt;L$5,L$8,L$9))^2),0),0)</f>
        <v>0</v>
      </c>
      <c r="M14" s="78" t="n">
        <f aca="false">IF(AND(ISNUMBER($A14),$A14&gt;=M$6,$A14&lt;=M$7),IFERROR(M$10*2/(SQRT(2*PI())*(M$8+M$9))*EXP(-0.5*(($A14-M$5)/IF($A14&lt;M$5,M$8,M$9))^2),0),0)</f>
        <v>0</v>
      </c>
      <c r="N14" s="78" t="n">
        <f aca="false">IF(AND(ISNUMBER($A14),$A14&gt;=N$6,$A14&lt;=N$7),IFERROR(N$10*2/(SQRT(2*PI())*(N$8+N$9))*EXP(-0.5*(($A14-N$5)/IF($A14&lt;N$5,N$8,N$9))^2),0),0)</f>
        <v>0</v>
      </c>
      <c r="O14" s="78" t="n">
        <f aca="false">IF(AND(ISNUMBER($A14),$A14&gt;=O$6,$A14&lt;=O$7),IFERROR(O$10*2/(SQRT(2*PI())*(O$8+O$9))*EXP(-0.5*(($A14-O$5)/IF($A14&lt;O$5,O$8,O$9))^2),0),0)</f>
        <v>0</v>
      </c>
      <c r="P14" s="78" t="n">
        <f aca="false">IF(AND(ISNUMBER($A14),$A14&gt;=P$6,$A14&lt;=P$7),IFERROR(P$10*2/(SQRT(2*PI())*(P$8+P$9))*EXP(-0.5*(($A14-P$5)/IF($A14&lt;P$5,P$8,P$9))^2),0),0)</f>
        <v>0</v>
      </c>
      <c r="Q14" s="78" t="n">
        <f aca="false">IF(AND(ISNUMBER($A14),$A14&gt;=Q$6,$A14&lt;=Q$7),IFERROR(Q$10*2/(SQRT(2*PI())*(Q$8+Q$9))*EXP(-0.5*(($A14-Q$5)/IF($A14&lt;Q$5,Q$8,Q$9))^2),0),0)</f>
        <v>0</v>
      </c>
      <c r="R14" s="78" t="n">
        <f aca="false">IF(AND(ISNUMBER($A14),$A14&gt;=R$6,$A14&lt;=R$7),IFERROR(R$10*2/(SQRT(2*PI())*(R$8+R$9))*EXP(-0.5*(($A14-R$5)/IF($A14&lt;R$5,R$8,R$9))^2),0),0)</f>
        <v>0</v>
      </c>
      <c r="S14" s="78" t="n">
        <f aca="false">IF(AND(ISNUMBER($A14),$A14&gt;=S$6,$A14&lt;=S$7),IFERROR(S$10*2/(SQRT(2*PI())*(S$8+S$9))*EXP(-0.5*(($A14-S$5)/IF($A14&lt;S$5,S$8,S$9))^2),0),0)</f>
        <v>0</v>
      </c>
      <c r="T14" s="78" t="n">
        <f aca="false">IF(AND(ISNUMBER($A14),$A14&gt;=T$6,$A14&lt;=T$7),IFERROR(T$10*2/(SQRT(2*PI())*(T$8+T$9))*EXP(-0.5*(($A14-T$5)/IF($A14&lt;T$5,T$8,T$9))^2),0),0)</f>
        <v>0</v>
      </c>
      <c r="U14" s="78" t="n">
        <f aca="false">IF(AND(ISNUMBER($A14),$A14&gt;=U$6,$A14&lt;=U$7),IFERROR(U$10*2/(SQRT(2*PI())*(U$8+U$9))*EXP(-0.5*(($A14-U$5)/IF($A14&lt;U$5,U$8,U$9))^2),0),0)</f>
        <v>0</v>
      </c>
      <c r="V14" s="78" t="n">
        <f aca="false">IF(AND(ISNUMBER($A14),$A14&gt;=V$6,$A14&lt;=V$7),IFERROR(V$10*2/(SQRT(2*PI())*(V$8+V$9))*EXP(-0.5*(($A14-V$5)/IF($A14&lt;V$5,V$8,V$9))^2),0),0)</f>
        <v>0</v>
      </c>
      <c r="W14" s="78" t="n">
        <f aca="false">IF(AND(ISNUMBER($A14),$A14&gt;=W$6,$A14&lt;=W$7),IFERROR(W$10*2/(SQRT(2*PI())*(W$8+W$9))*EXP(-0.5*(($A14-W$5)/IF($A14&lt;W$5,W$8,W$9))^2),0),0)</f>
        <v>0</v>
      </c>
      <c r="X14" s="78" t="n">
        <f aca="false">IF(AND(ISNUMBER($A14),$A14&gt;=X$6,$A14&lt;=X$7),IFERROR(X$10*2/(SQRT(2*PI())*(X$8+X$9))*EXP(-0.5*(($A14-X$5)/IF($A14&lt;X$5,X$8,X$9))^2),0),0)</f>
        <v>0</v>
      </c>
      <c r="Y14" s="78" t="n">
        <f aca="false">IF(AND(ISNUMBER($A14),$A14&gt;=Y$6,$A14&lt;=Y$7),IFERROR(Y$10*2/(SQRT(2*PI())*(Y$8+Y$9))*EXP(-0.5*(($A14-Y$5)/IF($A14&lt;Y$5,Y$8,Y$9))^2),0),0)</f>
        <v>0</v>
      </c>
      <c r="Z14" s="78" t="n">
        <f aca="false">IF(AND(ISNUMBER($A14),$A14&gt;=Z$6,$A14&lt;=Z$7),IFERROR(Z$10*2/(SQRT(2*PI())*(Z$8+Z$9))*EXP(-0.5*(($A14-Z$5)/IF($A14&lt;Z$5,Z$8,Z$9))^2),0),0)</f>
        <v>0</v>
      </c>
      <c r="AA14" s="78" t="n">
        <f aca="false">IF(AND(ISNUMBER($A14),$A14&gt;=AA$6,$A14&lt;=AA$7),IFERROR(AA$10*2/(SQRT(2*PI())*(AA$8+AA$9))*EXP(-0.5*(($A14-AA$5)/IF($A14&lt;AA$5,AA$8,AA$9))^2),0),0)</f>
        <v>0</v>
      </c>
      <c r="AB14" s="78" t="n">
        <f aca="false">IF(AND(ISNUMBER($A14),$A14&gt;=AB$6,$A14&lt;=AB$7),IFERROR(AB$10*2/(SQRT(2*PI())*(AB$8+AB$9))*EXP(-0.5*(($A14-AB$5)/IF($A14&lt;AB$5,AB$8,AB$9))^2),0),0)</f>
        <v>0</v>
      </c>
      <c r="AC14" s="78" t="n">
        <f aca="false">IF(AND(ISNUMBER($A14),$A14&gt;=AC$6,$A14&lt;=AC$7),IFERROR(AC$10*2/(SQRT(2*PI())*(AC$8+AC$9))*EXP(-0.5*(($A14-AC$5)/IF($A14&lt;AC$5,AC$8,AC$9))^2),0),0)</f>
        <v>0</v>
      </c>
      <c r="AD14" s="78" t="n">
        <f aca="false">IF(AND(ISNUMBER($A14),$A14&gt;=AD$6,$A14&lt;=AD$7),IFERROR(AD$10*2/(SQRT(2*PI())*(AD$8+AD$9))*EXP(-0.5*(($A14-AD$5)/IF($A14&lt;AD$5,AD$8,AD$9))^2),0),0)</f>
        <v>0</v>
      </c>
      <c r="AE14" s="78" t="n">
        <f aca="false">IF(AND(ISNUMBER($A14),$A14&gt;=AE$6,$A14&lt;=AE$7),IFERROR(AE$10*2/(SQRT(2*PI())*(AE$8+AE$9))*EXP(-0.5*(($A14-AE$5)/IF($A14&lt;AE$5,AE$8,AE$9))^2),0),0)</f>
        <v>0</v>
      </c>
      <c r="AF14" s="78" t="n">
        <f aca="false">IF(AND(ISNUMBER($A14),$A14&gt;=AF$6,$A14&lt;=AF$7),IFERROR(AF$10*2/(SQRT(2*PI())*(AF$8+AF$9))*EXP(-0.5*(($A14-AF$5)/IF($A14&lt;AF$5,AF$8,AF$9))^2),0),0)</f>
        <v>0</v>
      </c>
      <c r="AG14" s="78" t="n">
        <f aca="false">IF(AND(ISNUMBER($A14),$A14&gt;=AG$6,$A14&lt;=AG$7),IFERROR(AG$10*2/(SQRT(2*PI())*(AG$8+AG$9))*EXP(-0.5*(($A14-AG$5)/IF($A14&lt;AG$5,AG$8,AG$9))^2),0),0)</f>
        <v>0</v>
      </c>
      <c r="AH14" s="78" t="n">
        <f aca="false">IF(AND(ISNUMBER($A14),$A14&gt;=AH$6,$A14&lt;=AH$7),IFERROR(AH$10*2/(SQRT(2*PI())*(AH$8+AH$9))*EXP(-0.5*(($A14-AH$5)/IF($A14&lt;AH$5,AH$8,AH$9))^2),0),0)</f>
        <v>0</v>
      </c>
      <c r="AI14" s="78" t="n">
        <f aca="false">IF(AND(ISNUMBER($A14),$A14&gt;=AI$6,$A14&lt;=AI$7),IFERROR(AI$10*2/(SQRT(2*PI())*(AI$8+AI$9))*EXP(-0.5*(($A14-AI$5)/IF($A14&lt;AI$5,AI$8,AI$9))^2),0),0)</f>
        <v>0</v>
      </c>
      <c r="AJ14" s="78" t="n">
        <f aca="false">IF(AND(ISNUMBER($A14),$A14&gt;=AJ$6,$A14&lt;=AJ$7),IFERROR(AJ$10*2/(SQRT(2*PI())*(AJ$8+AJ$9))*EXP(-0.5*(($A14-AJ$5)/IF($A14&lt;AJ$5,AJ$8,AJ$9))^2),0),0)</f>
        <v>0</v>
      </c>
      <c r="AK14" s="78" t="n">
        <f aca="false">IF(AND(ISNUMBER($A14),$A14&gt;=AK$6,$A14&lt;=AK$7),IFERROR(AK$10*2/(SQRT(2*PI())*(AK$8+AK$9))*EXP(-0.5*(($A14-AK$5)/IF($A14&lt;AK$5,AK$8,AK$9))^2),0),0)</f>
        <v>0</v>
      </c>
      <c r="AL14" s="78" t="n">
        <f aca="false">IF(AND(ISNUMBER($A14),$A14&gt;=AL$6,$A14&lt;=AL$7),IFERROR(AL$10*2/(SQRT(2*PI())*(AL$8+AL$9))*EXP(-0.5*(($A14-AL$5)/IF($A14&lt;AL$5,AL$8,AL$9))^2),0),0)</f>
        <v>0</v>
      </c>
      <c r="AM14" s="78" t="n">
        <f aca="false">IF(AND(ISNUMBER($A14),$A14&gt;=AM$6,$A14&lt;=AM$7),IFERROR(AM$10*2/(SQRT(2*PI())*(AM$8+AM$9))*EXP(-0.5*(($A14-AM$5)/IF($A14&lt;AM$5,AM$8,AM$9))^2),0),0)</f>
        <v>0</v>
      </c>
      <c r="AN14" s="78" t="n">
        <f aca="false">IF(AND(ISNUMBER($A14),$A14&gt;=AN$6,$A14&lt;=AN$7),IFERROR(AN$10*2/(SQRT(2*PI())*(AN$8+AN$9))*EXP(-0.5*(($A14-AN$5)/IF($A14&lt;AN$5,AN$8,AN$9))^2),0),0)</f>
        <v>0</v>
      </c>
      <c r="AO14" s="78" t="n">
        <f aca="false">IF(AND(ISNUMBER($A14),$A14&gt;=AO$6,$A14&lt;=AO$7),IFERROR(AO$10*2/(SQRT(2*PI())*(AO$8+AO$9))*EXP(-0.5*(($A14-AO$5)/IF($A14&lt;AO$5,AO$8,AO$9))^2),0),0)</f>
        <v>0</v>
      </c>
      <c r="AP14" s="78" t="n">
        <f aca="false">IF(AND(ISNUMBER($A14),$A14&gt;=AP$6,$A14&lt;=AP$7),IFERROR(AP$10*2/(SQRT(2*PI())*(AP$8+AP$9))*EXP(-0.5*(($A14-AP$5)/IF($A14&lt;AP$5,AP$8,AP$9))^2),0),0)</f>
        <v>0</v>
      </c>
      <c r="AQ14" s="78" t="n">
        <f aca="false">IF(AND(ISNUMBER($A14),$A14&gt;=AQ$6,$A14&lt;=AQ$7),IFERROR(AQ$10*2/(SQRT(2*PI())*(AQ$8+AQ$9))*EXP(-0.5*(($A14-AQ$5)/IF($A14&lt;AQ$5,AQ$8,AQ$9))^2),0),0)</f>
        <v>0</v>
      </c>
      <c r="AR14" s="78" t="n">
        <f aca="false">IF(AND(ISNUMBER($A14),$A14&gt;=AR$6,$A14&lt;=AR$7),IFERROR(AR$10*2/(SQRT(2*PI())*(AR$8+AR$9))*EXP(-0.5*(($A14-AR$5)/IF($A14&lt;AR$5,AR$8,AR$9))^2),0),0)</f>
        <v>0</v>
      </c>
      <c r="AS14" s="78" t="n">
        <f aca="false">IF(AND(ISNUMBER($A14),$A14&gt;=AS$6,$A14&lt;=AS$7),IFERROR(AS$10*2/(SQRT(2*PI())*(AS$8+AS$9))*EXP(-0.5*(($A14-AS$5)/IF($A14&lt;AS$5,AS$8,AS$9))^2),0),0)</f>
        <v>0</v>
      </c>
      <c r="AT14" s="78" t="n">
        <f aca="false">IF(AND(ISNUMBER($A14),$A14&gt;=AT$6,$A14&lt;=AT$7),IFERROR(AT$10*2/(SQRT(2*PI())*(AT$8+AT$9))*EXP(-0.5*(($A14-AT$5)/IF($A14&lt;AT$5,AT$8,AT$9))^2),0),0)</f>
        <v>0</v>
      </c>
      <c r="AU14" s="78" t="n">
        <f aca="false">IF(AND(ISNUMBER($A14),$A14&gt;=AU$6,$A14&lt;=AU$7),IFERROR(AU$10*2/(SQRT(2*PI())*(AU$8+AU$9))*EXP(-0.5*(($A14-AU$5)/IF($A14&lt;AU$5,AU$8,AU$9))^2),0),0)</f>
        <v>0</v>
      </c>
      <c r="AV14" s="78" t="n">
        <f aca="false">IF(AND(ISNUMBER($A14),$A14&gt;=AV$6,$A14&lt;=AV$7),IFERROR(AV$10*2/(SQRT(2*PI())*(AV$8+AV$9))*EXP(-0.5*(($A14-AV$5)/IF($A14&lt;AV$5,AV$8,AV$9))^2),0),0)</f>
        <v>0</v>
      </c>
      <c r="AW14" s="78" t="n">
        <f aca="false">IF(AND(ISNUMBER($A14),$A14&gt;=AW$6,$A14&lt;=AW$7),IFERROR(AW$10*2/(SQRT(2*PI())*(AW$8+AW$9))*EXP(-0.5*(($A14-AW$5)/IF($A14&lt;AW$5,AW$8,AW$9))^2),0),0)</f>
        <v>0</v>
      </c>
      <c r="AX14" s="78" t="n">
        <f aca="false">IF(AND(ISNUMBER($A14),$A14&gt;=AX$6,$A14&lt;=AX$7),IFERROR(AX$10*2/(SQRT(2*PI())*(AX$8+AX$9))*EXP(-0.5*(($A14-AX$5)/IF($A14&lt;AX$5,AX$8,AX$9))^2),0),0)</f>
        <v>0</v>
      </c>
      <c r="AY14" s="78" t="n">
        <f aca="false">IF(AND(ISNUMBER($A14),$A14&gt;=AY$6,$A14&lt;=AY$7),IFERROR(AY$10*2/(SQRT(2*PI())*(AY$8+AY$9))*EXP(-0.5*(($A14-AY$5)/IF($A14&lt;AY$5,AY$8,AY$9))^2),0),0)</f>
        <v>0</v>
      </c>
      <c r="AZ14" s="78" t="n">
        <f aca="false">IF(AND(ISNUMBER($A14),$A14&gt;=AZ$6,$A14&lt;=AZ$7),IFERROR(AZ$10*2/(SQRT(2*PI())*(AZ$8+AZ$9))*EXP(-0.5*(($A14-AZ$5)/IF($A14&lt;AZ$5,AZ$8,AZ$9))^2),0),0)</f>
        <v>0</v>
      </c>
      <c r="BA14" s="78" t="n">
        <f aca="false">IF(AND(ISNUMBER($A14),$A14&gt;=BA$6,$A14&lt;=BA$7),IFERROR(BA$10*2/(SQRT(2*PI())*(BA$8+BA$9))*EXP(-0.5*(($A14-BA$5)/IF($A14&lt;BA$5,BA$8,BA$9))^2),0),0)</f>
        <v>0</v>
      </c>
    </row>
    <row r="15" customFormat="false" ht="15" hidden="false" customHeight="false" outlineLevel="0" collapsed="false">
      <c r="A15" s="73" t="str">
        <f aca="false">IF(ISNUMBER('Batch Matches'!D15),'Batch Matches'!D15,"")</f>
        <v/>
      </c>
      <c r="B15" s="78" t="n">
        <f aca="false">SUM(G15:BA15)</f>
        <v>0</v>
      </c>
      <c r="C15" s="78" t="n">
        <f aca="false">MAX(G15:BA15)</f>
        <v>0</v>
      </c>
      <c r="D15" s="72" t="str">
        <f aca="false">IF(B15=0,"",MATCH(C15,G15:BA15,0))</f>
        <v/>
      </c>
      <c r="E15" s="78" t="n">
        <f aca="false">LARGE(G15:BA15,2)</f>
        <v>0</v>
      </c>
      <c r="F15" s="72" t="str">
        <f aca="false">IF(E15=0,"",MATCH(E15,G15:BA15,0))</f>
        <v/>
      </c>
      <c r="G15" s="78" t="n">
        <f aca="false">IF(AND(ISNUMBER($A15),$A15&gt;=G$6,$A15&lt;=G$7),IFERROR(G$10*2/(SQRT(2*PI())*(G$8+G$9))*EXP(-0.5*(($A15-G$5)/IF($A15&lt;G$5,G$8,G$9))^2),0),0)</f>
        <v>0</v>
      </c>
      <c r="H15" s="78" t="n">
        <f aca="false">IF(AND(ISNUMBER($A15),$A15&gt;=H$6,$A15&lt;=H$7),IFERROR(H$10*2/(SQRT(2*PI())*(H$8+H$9))*EXP(-0.5*(($A15-H$5)/IF($A15&lt;H$5,H$8,H$9))^2),0),0)</f>
        <v>0</v>
      </c>
      <c r="I15" s="78" t="n">
        <f aca="false">IF(AND(ISNUMBER($A15),$A15&gt;=I$6,$A15&lt;=I$7),IFERROR(I$10*2/(SQRT(2*PI())*(I$8+I$9))*EXP(-0.5*(($A15-I$5)/IF($A15&lt;I$5,I$8,I$9))^2),0),0)</f>
        <v>0</v>
      </c>
      <c r="J15" s="78" t="n">
        <f aca="false">IF(AND(ISNUMBER($A15),$A15&gt;=J$6,$A15&lt;=J$7),IFERROR(J$10*2/(SQRT(2*PI())*(J$8+J$9))*EXP(-0.5*(($A15-J$5)/IF($A15&lt;J$5,J$8,J$9))^2),0),0)</f>
        <v>0</v>
      </c>
      <c r="K15" s="78" t="n">
        <f aca="false">IF(AND(ISNUMBER($A15),$A15&gt;=K$6,$A15&lt;=K$7),IFERROR(K$10*2/(SQRT(2*PI())*(K$8+K$9))*EXP(-0.5*(($A15-K$5)/IF($A15&lt;K$5,K$8,K$9))^2),0),0)</f>
        <v>0</v>
      </c>
      <c r="L15" s="78" t="n">
        <f aca="false">IF(AND(ISNUMBER($A15),$A15&gt;=L$6,$A15&lt;=L$7),IFERROR(L$10*2/(SQRT(2*PI())*(L$8+L$9))*EXP(-0.5*(($A15-L$5)/IF($A15&lt;L$5,L$8,L$9))^2),0),0)</f>
        <v>0</v>
      </c>
      <c r="M15" s="78" t="n">
        <f aca="false">IF(AND(ISNUMBER($A15),$A15&gt;=M$6,$A15&lt;=M$7),IFERROR(M$10*2/(SQRT(2*PI())*(M$8+M$9))*EXP(-0.5*(($A15-M$5)/IF($A15&lt;M$5,M$8,M$9))^2),0),0)</f>
        <v>0</v>
      </c>
      <c r="N15" s="78" t="n">
        <f aca="false">IF(AND(ISNUMBER($A15),$A15&gt;=N$6,$A15&lt;=N$7),IFERROR(N$10*2/(SQRT(2*PI())*(N$8+N$9))*EXP(-0.5*(($A15-N$5)/IF($A15&lt;N$5,N$8,N$9))^2),0),0)</f>
        <v>0</v>
      </c>
      <c r="O15" s="78" t="n">
        <f aca="false">IF(AND(ISNUMBER($A15),$A15&gt;=O$6,$A15&lt;=O$7),IFERROR(O$10*2/(SQRT(2*PI())*(O$8+O$9))*EXP(-0.5*(($A15-O$5)/IF($A15&lt;O$5,O$8,O$9))^2),0),0)</f>
        <v>0</v>
      </c>
      <c r="P15" s="78" t="n">
        <f aca="false">IF(AND(ISNUMBER($A15),$A15&gt;=P$6,$A15&lt;=P$7),IFERROR(P$10*2/(SQRT(2*PI())*(P$8+P$9))*EXP(-0.5*(($A15-P$5)/IF($A15&lt;P$5,P$8,P$9))^2),0),0)</f>
        <v>0</v>
      </c>
      <c r="Q15" s="78" t="n">
        <f aca="false">IF(AND(ISNUMBER($A15),$A15&gt;=Q$6,$A15&lt;=Q$7),IFERROR(Q$10*2/(SQRT(2*PI())*(Q$8+Q$9))*EXP(-0.5*(($A15-Q$5)/IF($A15&lt;Q$5,Q$8,Q$9))^2),0),0)</f>
        <v>0</v>
      </c>
      <c r="R15" s="78" t="n">
        <f aca="false">IF(AND(ISNUMBER($A15),$A15&gt;=R$6,$A15&lt;=R$7),IFERROR(R$10*2/(SQRT(2*PI())*(R$8+R$9))*EXP(-0.5*(($A15-R$5)/IF($A15&lt;R$5,R$8,R$9))^2),0),0)</f>
        <v>0</v>
      </c>
      <c r="S15" s="78" t="n">
        <f aca="false">IF(AND(ISNUMBER($A15),$A15&gt;=S$6,$A15&lt;=S$7),IFERROR(S$10*2/(SQRT(2*PI())*(S$8+S$9))*EXP(-0.5*(($A15-S$5)/IF($A15&lt;S$5,S$8,S$9))^2),0),0)</f>
        <v>0</v>
      </c>
      <c r="T15" s="78" t="n">
        <f aca="false">IF(AND(ISNUMBER($A15),$A15&gt;=T$6,$A15&lt;=T$7),IFERROR(T$10*2/(SQRT(2*PI())*(T$8+T$9))*EXP(-0.5*(($A15-T$5)/IF($A15&lt;T$5,T$8,T$9))^2),0),0)</f>
        <v>0</v>
      </c>
      <c r="U15" s="78" t="n">
        <f aca="false">IF(AND(ISNUMBER($A15),$A15&gt;=U$6,$A15&lt;=U$7),IFERROR(U$10*2/(SQRT(2*PI())*(U$8+U$9))*EXP(-0.5*(($A15-U$5)/IF($A15&lt;U$5,U$8,U$9))^2),0),0)</f>
        <v>0</v>
      </c>
      <c r="V15" s="78" t="n">
        <f aca="false">IF(AND(ISNUMBER($A15),$A15&gt;=V$6,$A15&lt;=V$7),IFERROR(V$10*2/(SQRT(2*PI())*(V$8+V$9))*EXP(-0.5*(($A15-V$5)/IF($A15&lt;V$5,V$8,V$9))^2),0),0)</f>
        <v>0</v>
      </c>
      <c r="W15" s="78" t="n">
        <f aca="false">IF(AND(ISNUMBER($A15),$A15&gt;=W$6,$A15&lt;=W$7),IFERROR(W$10*2/(SQRT(2*PI())*(W$8+W$9))*EXP(-0.5*(($A15-W$5)/IF($A15&lt;W$5,W$8,W$9))^2),0),0)</f>
        <v>0</v>
      </c>
      <c r="X15" s="78" t="n">
        <f aca="false">IF(AND(ISNUMBER($A15),$A15&gt;=X$6,$A15&lt;=X$7),IFERROR(X$10*2/(SQRT(2*PI())*(X$8+X$9))*EXP(-0.5*(($A15-X$5)/IF($A15&lt;X$5,X$8,X$9))^2),0),0)</f>
        <v>0</v>
      </c>
      <c r="Y15" s="78" t="n">
        <f aca="false">IF(AND(ISNUMBER($A15),$A15&gt;=Y$6,$A15&lt;=Y$7),IFERROR(Y$10*2/(SQRT(2*PI())*(Y$8+Y$9))*EXP(-0.5*(($A15-Y$5)/IF($A15&lt;Y$5,Y$8,Y$9))^2),0),0)</f>
        <v>0</v>
      </c>
      <c r="Z15" s="78" t="n">
        <f aca="false">IF(AND(ISNUMBER($A15),$A15&gt;=Z$6,$A15&lt;=Z$7),IFERROR(Z$10*2/(SQRT(2*PI())*(Z$8+Z$9))*EXP(-0.5*(($A15-Z$5)/IF($A15&lt;Z$5,Z$8,Z$9))^2),0),0)</f>
        <v>0</v>
      </c>
      <c r="AA15" s="78" t="n">
        <f aca="false">IF(AND(ISNUMBER($A15),$A15&gt;=AA$6,$A15&lt;=AA$7),IFERROR(AA$10*2/(SQRT(2*PI())*(AA$8+AA$9))*EXP(-0.5*(($A15-AA$5)/IF($A15&lt;AA$5,AA$8,AA$9))^2),0),0)</f>
        <v>0</v>
      </c>
      <c r="AB15" s="78" t="n">
        <f aca="false">IF(AND(ISNUMBER($A15),$A15&gt;=AB$6,$A15&lt;=AB$7),IFERROR(AB$10*2/(SQRT(2*PI())*(AB$8+AB$9))*EXP(-0.5*(($A15-AB$5)/IF($A15&lt;AB$5,AB$8,AB$9))^2),0),0)</f>
        <v>0</v>
      </c>
      <c r="AC15" s="78" t="n">
        <f aca="false">IF(AND(ISNUMBER($A15),$A15&gt;=AC$6,$A15&lt;=AC$7),IFERROR(AC$10*2/(SQRT(2*PI())*(AC$8+AC$9))*EXP(-0.5*(($A15-AC$5)/IF($A15&lt;AC$5,AC$8,AC$9))^2),0),0)</f>
        <v>0</v>
      </c>
      <c r="AD15" s="78" t="n">
        <f aca="false">IF(AND(ISNUMBER($A15),$A15&gt;=AD$6,$A15&lt;=AD$7),IFERROR(AD$10*2/(SQRT(2*PI())*(AD$8+AD$9))*EXP(-0.5*(($A15-AD$5)/IF($A15&lt;AD$5,AD$8,AD$9))^2),0),0)</f>
        <v>0</v>
      </c>
      <c r="AE15" s="78" t="n">
        <f aca="false">IF(AND(ISNUMBER($A15),$A15&gt;=AE$6,$A15&lt;=AE$7),IFERROR(AE$10*2/(SQRT(2*PI())*(AE$8+AE$9))*EXP(-0.5*(($A15-AE$5)/IF($A15&lt;AE$5,AE$8,AE$9))^2),0),0)</f>
        <v>0</v>
      </c>
      <c r="AF15" s="78" t="n">
        <f aca="false">IF(AND(ISNUMBER($A15),$A15&gt;=AF$6,$A15&lt;=AF$7),IFERROR(AF$10*2/(SQRT(2*PI())*(AF$8+AF$9))*EXP(-0.5*(($A15-AF$5)/IF($A15&lt;AF$5,AF$8,AF$9))^2),0),0)</f>
        <v>0</v>
      </c>
      <c r="AG15" s="78" t="n">
        <f aca="false">IF(AND(ISNUMBER($A15),$A15&gt;=AG$6,$A15&lt;=AG$7),IFERROR(AG$10*2/(SQRT(2*PI())*(AG$8+AG$9))*EXP(-0.5*(($A15-AG$5)/IF($A15&lt;AG$5,AG$8,AG$9))^2),0),0)</f>
        <v>0</v>
      </c>
      <c r="AH15" s="78" t="n">
        <f aca="false">IF(AND(ISNUMBER($A15),$A15&gt;=AH$6,$A15&lt;=AH$7),IFERROR(AH$10*2/(SQRT(2*PI())*(AH$8+AH$9))*EXP(-0.5*(($A15-AH$5)/IF($A15&lt;AH$5,AH$8,AH$9))^2),0),0)</f>
        <v>0</v>
      </c>
      <c r="AI15" s="78" t="n">
        <f aca="false">IF(AND(ISNUMBER($A15),$A15&gt;=AI$6,$A15&lt;=AI$7),IFERROR(AI$10*2/(SQRT(2*PI())*(AI$8+AI$9))*EXP(-0.5*(($A15-AI$5)/IF($A15&lt;AI$5,AI$8,AI$9))^2),0),0)</f>
        <v>0</v>
      </c>
      <c r="AJ15" s="78" t="n">
        <f aca="false">IF(AND(ISNUMBER($A15),$A15&gt;=AJ$6,$A15&lt;=AJ$7),IFERROR(AJ$10*2/(SQRT(2*PI())*(AJ$8+AJ$9))*EXP(-0.5*(($A15-AJ$5)/IF($A15&lt;AJ$5,AJ$8,AJ$9))^2),0),0)</f>
        <v>0</v>
      </c>
      <c r="AK15" s="78" t="n">
        <f aca="false">IF(AND(ISNUMBER($A15),$A15&gt;=AK$6,$A15&lt;=AK$7),IFERROR(AK$10*2/(SQRT(2*PI())*(AK$8+AK$9))*EXP(-0.5*(($A15-AK$5)/IF($A15&lt;AK$5,AK$8,AK$9))^2),0),0)</f>
        <v>0</v>
      </c>
      <c r="AL15" s="78" t="n">
        <f aca="false">IF(AND(ISNUMBER($A15),$A15&gt;=AL$6,$A15&lt;=AL$7),IFERROR(AL$10*2/(SQRT(2*PI())*(AL$8+AL$9))*EXP(-0.5*(($A15-AL$5)/IF($A15&lt;AL$5,AL$8,AL$9))^2),0),0)</f>
        <v>0</v>
      </c>
      <c r="AM15" s="78" t="n">
        <f aca="false">IF(AND(ISNUMBER($A15),$A15&gt;=AM$6,$A15&lt;=AM$7),IFERROR(AM$10*2/(SQRT(2*PI())*(AM$8+AM$9))*EXP(-0.5*(($A15-AM$5)/IF($A15&lt;AM$5,AM$8,AM$9))^2),0),0)</f>
        <v>0</v>
      </c>
      <c r="AN15" s="78" t="n">
        <f aca="false">IF(AND(ISNUMBER($A15),$A15&gt;=AN$6,$A15&lt;=AN$7),IFERROR(AN$10*2/(SQRT(2*PI())*(AN$8+AN$9))*EXP(-0.5*(($A15-AN$5)/IF($A15&lt;AN$5,AN$8,AN$9))^2),0),0)</f>
        <v>0</v>
      </c>
      <c r="AO15" s="78" t="n">
        <f aca="false">IF(AND(ISNUMBER($A15),$A15&gt;=AO$6,$A15&lt;=AO$7),IFERROR(AO$10*2/(SQRT(2*PI())*(AO$8+AO$9))*EXP(-0.5*(($A15-AO$5)/IF($A15&lt;AO$5,AO$8,AO$9))^2),0),0)</f>
        <v>0</v>
      </c>
      <c r="AP15" s="78" t="n">
        <f aca="false">IF(AND(ISNUMBER($A15),$A15&gt;=AP$6,$A15&lt;=AP$7),IFERROR(AP$10*2/(SQRT(2*PI())*(AP$8+AP$9))*EXP(-0.5*(($A15-AP$5)/IF($A15&lt;AP$5,AP$8,AP$9))^2),0),0)</f>
        <v>0</v>
      </c>
      <c r="AQ15" s="78" t="n">
        <f aca="false">IF(AND(ISNUMBER($A15),$A15&gt;=AQ$6,$A15&lt;=AQ$7),IFERROR(AQ$10*2/(SQRT(2*PI())*(AQ$8+AQ$9))*EXP(-0.5*(($A15-AQ$5)/IF($A15&lt;AQ$5,AQ$8,AQ$9))^2),0),0)</f>
        <v>0</v>
      </c>
      <c r="AR15" s="78" t="n">
        <f aca="false">IF(AND(ISNUMBER($A15),$A15&gt;=AR$6,$A15&lt;=AR$7),IFERROR(AR$10*2/(SQRT(2*PI())*(AR$8+AR$9))*EXP(-0.5*(($A15-AR$5)/IF($A15&lt;AR$5,AR$8,AR$9))^2),0),0)</f>
        <v>0</v>
      </c>
      <c r="AS15" s="78" t="n">
        <f aca="false">IF(AND(ISNUMBER($A15),$A15&gt;=AS$6,$A15&lt;=AS$7),IFERROR(AS$10*2/(SQRT(2*PI())*(AS$8+AS$9))*EXP(-0.5*(($A15-AS$5)/IF($A15&lt;AS$5,AS$8,AS$9))^2),0),0)</f>
        <v>0</v>
      </c>
      <c r="AT15" s="78" t="n">
        <f aca="false">IF(AND(ISNUMBER($A15),$A15&gt;=AT$6,$A15&lt;=AT$7),IFERROR(AT$10*2/(SQRT(2*PI())*(AT$8+AT$9))*EXP(-0.5*(($A15-AT$5)/IF($A15&lt;AT$5,AT$8,AT$9))^2),0),0)</f>
        <v>0</v>
      </c>
      <c r="AU15" s="78" t="n">
        <f aca="false">IF(AND(ISNUMBER($A15),$A15&gt;=AU$6,$A15&lt;=AU$7),IFERROR(AU$10*2/(SQRT(2*PI())*(AU$8+AU$9))*EXP(-0.5*(($A15-AU$5)/IF($A15&lt;AU$5,AU$8,AU$9))^2),0),0)</f>
        <v>0</v>
      </c>
      <c r="AV15" s="78" t="n">
        <f aca="false">IF(AND(ISNUMBER($A15),$A15&gt;=AV$6,$A15&lt;=AV$7),IFERROR(AV$10*2/(SQRT(2*PI())*(AV$8+AV$9))*EXP(-0.5*(($A15-AV$5)/IF($A15&lt;AV$5,AV$8,AV$9))^2),0),0)</f>
        <v>0</v>
      </c>
      <c r="AW15" s="78" t="n">
        <f aca="false">IF(AND(ISNUMBER($A15),$A15&gt;=AW$6,$A15&lt;=AW$7),IFERROR(AW$10*2/(SQRT(2*PI())*(AW$8+AW$9))*EXP(-0.5*(($A15-AW$5)/IF($A15&lt;AW$5,AW$8,AW$9))^2),0),0)</f>
        <v>0</v>
      </c>
      <c r="AX15" s="78" t="n">
        <f aca="false">IF(AND(ISNUMBER($A15),$A15&gt;=AX$6,$A15&lt;=AX$7),IFERROR(AX$10*2/(SQRT(2*PI())*(AX$8+AX$9))*EXP(-0.5*(($A15-AX$5)/IF($A15&lt;AX$5,AX$8,AX$9))^2),0),0)</f>
        <v>0</v>
      </c>
      <c r="AY15" s="78" t="n">
        <f aca="false">IF(AND(ISNUMBER($A15),$A15&gt;=AY$6,$A15&lt;=AY$7),IFERROR(AY$10*2/(SQRT(2*PI())*(AY$8+AY$9))*EXP(-0.5*(($A15-AY$5)/IF($A15&lt;AY$5,AY$8,AY$9))^2),0),0)</f>
        <v>0</v>
      </c>
      <c r="AZ15" s="78" t="n">
        <f aca="false">IF(AND(ISNUMBER($A15),$A15&gt;=AZ$6,$A15&lt;=AZ$7),IFERROR(AZ$10*2/(SQRT(2*PI())*(AZ$8+AZ$9))*EXP(-0.5*(($A15-AZ$5)/IF($A15&lt;AZ$5,AZ$8,AZ$9))^2),0),0)</f>
        <v>0</v>
      </c>
      <c r="BA15" s="78" t="n">
        <f aca="false">IF(AND(ISNUMBER($A15),$A15&gt;=BA$6,$A15&lt;=BA$7),IFERROR(BA$10*2/(SQRT(2*PI())*(BA$8+BA$9))*EXP(-0.5*(($A15-BA$5)/IF($A15&lt;BA$5,BA$8,BA$9))^2),0),0)</f>
        <v>0</v>
      </c>
    </row>
    <row r="16" customFormat="false" ht="15" hidden="false" customHeight="false" outlineLevel="0" collapsed="false">
      <c r="A16" s="73" t="str">
        <f aca="false">IF(ISNUMBER('Batch Matches'!D16),'Batch Matches'!D16,"")</f>
        <v/>
      </c>
      <c r="B16" s="78" t="n">
        <f aca="false">SUM(G16:BA16)</f>
        <v>0</v>
      </c>
      <c r="C16" s="78" t="n">
        <f aca="false">MAX(G16:BA16)</f>
        <v>0</v>
      </c>
      <c r="D16" s="72" t="str">
        <f aca="false">IF(B16=0,"",MATCH(C16,G16:BA16,0))</f>
        <v/>
      </c>
      <c r="E16" s="78" t="n">
        <f aca="false">LARGE(G16:BA16,2)</f>
        <v>0</v>
      </c>
      <c r="F16" s="72" t="str">
        <f aca="false">IF(E16=0,"",MATCH(E16,G16:BA16,0))</f>
        <v/>
      </c>
      <c r="G16" s="78" t="n">
        <f aca="false">IF(AND(ISNUMBER($A16),$A16&gt;=G$6,$A16&lt;=G$7),IFERROR(G$10*2/(SQRT(2*PI())*(G$8+G$9))*EXP(-0.5*(($A16-G$5)/IF($A16&lt;G$5,G$8,G$9))^2),0),0)</f>
        <v>0</v>
      </c>
      <c r="H16" s="78" t="n">
        <f aca="false">IF(AND(ISNUMBER($A16),$A16&gt;=H$6,$A16&lt;=H$7),IFERROR(H$10*2/(SQRT(2*PI())*(H$8+H$9))*EXP(-0.5*(($A16-H$5)/IF($A16&lt;H$5,H$8,H$9))^2),0),0)</f>
        <v>0</v>
      </c>
      <c r="I16" s="78" t="n">
        <f aca="false">IF(AND(ISNUMBER($A16),$A16&gt;=I$6,$A16&lt;=I$7),IFERROR(I$10*2/(SQRT(2*PI())*(I$8+I$9))*EXP(-0.5*(($A16-I$5)/IF($A16&lt;I$5,I$8,I$9))^2),0),0)</f>
        <v>0</v>
      </c>
      <c r="J16" s="78" t="n">
        <f aca="false">IF(AND(ISNUMBER($A16),$A16&gt;=J$6,$A16&lt;=J$7),IFERROR(J$10*2/(SQRT(2*PI())*(J$8+J$9))*EXP(-0.5*(($A16-J$5)/IF($A16&lt;J$5,J$8,J$9))^2),0),0)</f>
        <v>0</v>
      </c>
      <c r="K16" s="78" t="n">
        <f aca="false">IF(AND(ISNUMBER($A16),$A16&gt;=K$6,$A16&lt;=K$7),IFERROR(K$10*2/(SQRT(2*PI())*(K$8+K$9))*EXP(-0.5*(($A16-K$5)/IF($A16&lt;K$5,K$8,K$9))^2),0),0)</f>
        <v>0</v>
      </c>
      <c r="L16" s="78" t="n">
        <f aca="false">IF(AND(ISNUMBER($A16),$A16&gt;=L$6,$A16&lt;=L$7),IFERROR(L$10*2/(SQRT(2*PI())*(L$8+L$9))*EXP(-0.5*(($A16-L$5)/IF($A16&lt;L$5,L$8,L$9))^2),0),0)</f>
        <v>0</v>
      </c>
      <c r="M16" s="78" t="n">
        <f aca="false">IF(AND(ISNUMBER($A16),$A16&gt;=M$6,$A16&lt;=M$7),IFERROR(M$10*2/(SQRT(2*PI())*(M$8+M$9))*EXP(-0.5*(($A16-M$5)/IF($A16&lt;M$5,M$8,M$9))^2),0),0)</f>
        <v>0</v>
      </c>
      <c r="N16" s="78" t="n">
        <f aca="false">IF(AND(ISNUMBER($A16),$A16&gt;=N$6,$A16&lt;=N$7),IFERROR(N$10*2/(SQRT(2*PI())*(N$8+N$9))*EXP(-0.5*(($A16-N$5)/IF($A16&lt;N$5,N$8,N$9))^2),0),0)</f>
        <v>0</v>
      </c>
      <c r="O16" s="78" t="n">
        <f aca="false">IF(AND(ISNUMBER($A16),$A16&gt;=O$6,$A16&lt;=O$7),IFERROR(O$10*2/(SQRT(2*PI())*(O$8+O$9))*EXP(-0.5*(($A16-O$5)/IF($A16&lt;O$5,O$8,O$9))^2),0),0)</f>
        <v>0</v>
      </c>
      <c r="P16" s="78" t="n">
        <f aca="false">IF(AND(ISNUMBER($A16),$A16&gt;=P$6,$A16&lt;=P$7),IFERROR(P$10*2/(SQRT(2*PI())*(P$8+P$9))*EXP(-0.5*(($A16-P$5)/IF($A16&lt;P$5,P$8,P$9))^2),0),0)</f>
        <v>0</v>
      </c>
      <c r="Q16" s="78" t="n">
        <f aca="false">IF(AND(ISNUMBER($A16),$A16&gt;=Q$6,$A16&lt;=Q$7),IFERROR(Q$10*2/(SQRT(2*PI())*(Q$8+Q$9))*EXP(-0.5*(($A16-Q$5)/IF($A16&lt;Q$5,Q$8,Q$9))^2),0),0)</f>
        <v>0</v>
      </c>
      <c r="R16" s="78" t="n">
        <f aca="false">IF(AND(ISNUMBER($A16),$A16&gt;=R$6,$A16&lt;=R$7),IFERROR(R$10*2/(SQRT(2*PI())*(R$8+R$9))*EXP(-0.5*(($A16-R$5)/IF($A16&lt;R$5,R$8,R$9))^2),0),0)</f>
        <v>0</v>
      </c>
      <c r="S16" s="78" t="n">
        <f aca="false">IF(AND(ISNUMBER($A16),$A16&gt;=S$6,$A16&lt;=S$7),IFERROR(S$10*2/(SQRT(2*PI())*(S$8+S$9))*EXP(-0.5*(($A16-S$5)/IF($A16&lt;S$5,S$8,S$9))^2),0),0)</f>
        <v>0</v>
      </c>
      <c r="T16" s="78" t="n">
        <f aca="false">IF(AND(ISNUMBER($A16),$A16&gt;=T$6,$A16&lt;=T$7),IFERROR(T$10*2/(SQRT(2*PI())*(T$8+T$9))*EXP(-0.5*(($A16-T$5)/IF($A16&lt;T$5,T$8,T$9))^2),0),0)</f>
        <v>0</v>
      </c>
      <c r="U16" s="78" t="n">
        <f aca="false">IF(AND(ISNUMBER($A16),$A16&gt;=U$6,$A16&lt;=U$7),IFERROR(U$10*2/(SQRT(2*PI())*(U$8+U$9))*EXP(-0.5*(($A16-U$5)/IF($A16&lt;U$5,U$8,U$9))^2),0),0)</f>
        <v>0</v>
      </c>
      <c r="V16" s="78" t="n">
        <f aca="false">IF(AND(ISNUMBER($A16),$A16&gt;=V$6,$A16&lt;=V$7),IFERROR(V$10*2/(SQRT(2*PI())*(V$8+V$9))*EXP(-0.5*(($A16-V$5)/IF($A16&lt;V$5,V$8,V$9))^2),0),0)</f>
        <v>0</v>
      </c>
      <c r="W16" s="78" t="n">
        <f aca="false">IF(AND(ISNUMBER($A16),$A16&gt;=W$6,$A16&lt;=W$7),IFERROR(W$10*2/(SQRT(2*PI())*(W$8+W$9))*EXP(-0.5*(($A16-W$5)/IF($A16&lt;W$5,W$8,W$9))^2),0),0)</f>
        <v>0</v>
      </c>
      <c r="X16" s="78" t="n">
        <f aca="false">IF(AND(ISNUMBER($A16),$A16&gt;=X$6,$A16&lt;=X$7),IFERROR(X$10*2/(SQRT(2*PI())*(X$8+X$9))*EXP(-0.5*(($A16-X$5)/IF($A16&lt;X$5,X$8,X$9))^2),0),0)</f>
        <v>0</v>
      </c>
      <c r="Y16" s="78" t="n">
        <f aca="false">IF(AND(ISNUMBER($A16),$A16&gt;=Y$6,$A16&lt;=Y$7),IFERROR(Y$10*2/(SQRT(2*PI())*(Y$8+Y$9))*EXP(-0.5*(($A16-Y$5)/IF($A16&lt;Y$5,Y$8,Y$9))^2),0),0)</f>
        <v>0</v>
      </c>
      <c r="Z16" s="78" t="n">
        <f aca="false">IF(AND(ISNUMBER($A16),$A16&gt;=Z$6,$A16&lt;=Z$7),IFERROR(Z$10*2/(SQRT(2*PI())*(Z$8+Z$9))*EXP(-0.5*(($A16-Z$5)/IF($A16&lt;Z$5,Z$8,Z$9))^2),0),0)</f>
        <v>0</v>
      </c>
      <c r="AA16" s="78" t="n">
        <f aca="false">IF(AND(ISNUMBER($A16),$A16&gt;=AA$6,$A16&lt;=AA$7),IFERROR(AA$10*2/(SQRT(2*PI())*(AA$8+AA$9))*EXP(-0.5*(($A16-AA$5)/IF($A16&lt;AA$5,AA$8,AA$9))^2),0),0)</f>
        <v>0</v>
      </c>
      <c r="AB16" s="78" t="n">
        <f aca="false">IF(AND(ISNUMBER($A16),$A16&gt;=AB$6,$A16&lt;=AB$7),IFERROR(AB$10*2/(SQRT(2*PI())*(AB$8+AB$9))*EXP(-0.5*(($A16-AB$5)/IF($A16&lt;AB$5,AB$8,AB$9))^2),0),0)</f>
        <v>0</v>
      </c>
      <c r="AC16" s="78" t="n">
        <f aca="false">IF(AND(ISNUMBER($A16),$A16&gt;=AC$6,$A16&lt;=AC$7),IFERROR(AC$10*2/(SQRT(2*PI())*(AC$8+AC$9))*EXP(-0.5*(($A16-AC$5)/IF($A16&lt;AC$5,AC$8,AC$9))^2),0),0)</f>
        <v>0</v>
      </c>
      <c r="AD16" s="78" t="n">
        <f aca="false">IF(AND(ISNUMBER($A16),$A16&gt;=AD$6,$A16&lt;=AD$7),IFERROR(AD$10*2/(SQRT(2*PI())*(AD$8+AD$9))*EXP(-0.5*(($A16-AD$5)/IF($A16&lt;AD$5,AD$8,AD$9))^2),0),0)</f>
        <v>0</v>
      </c>
      <c r="AE16" s="78" t="n">
        <f aca="false">IF(AND(ISNUMBER($A16),$A16&gt;=AE$6,$A16&lt;=AE$7),IFERROR(AE$10*2/(SQRT(2*PI())*(AE$8+AE$9))*EXP(-0.5*(($A16-AE$5)/IF($A16&lt;AE$5,AE$8,AE$9))^2),0),0)</f>
        <v>0</v>
      </c>
      <c r="AF16" s="78" t="n">
        <f aca="false">IF(AND(ISNUMBER($A16),$A16&gt;=AF$6,$A16&lt;=AF$7),IFERROR(AF$10*2/(SQRT(2*PI())*(AF$8+AF$9))*EXP(-0.5*(($A16-AF$5)/IF($A16&lt;AF$5,AF$8,AF$9))^2),0),0)</f>
        <v>0</v>
      </c>
      <c r="AG16" s="78" t="n">
        <f aca="false">IF(AND(ISNUMBER($A16),$A16&gt;=AG$6,$A16&lt;=AG$7),IFERROR(AG$10*2/(SQRT(2*PI())*(AG$8+AG$9))*EXP(-0.5*(($A16-AG$5)/IF($A16&lt;AG$5,AG$8,AG$9))^2),0),0)</f>
        <v>0</v>
      </c>
      <c r="AH16" s="78" t="n">
        <f aca="false">IF(AND(ISNUMBER($A16),$A16&gt;=AH$6,$A16&lt;=AH$7),IFERROR(AH$10*2/(SQRT(2*PI())*(AH$8+AH$9))*EXP(-0.5*(($A16-AH$5)/IF($A16&lt;AH$5,AH$8,AH$9))^2),0),0)</f>
        <v>0</v>
      </c>
      <c r="AI16" s="78" t="n">
        <f aca="false">IF(AND(ISNUMBER($A16),$A16&gt;=AI$6,$A16&lt;=AI$7),IFERROR(AI$10*2/(SQRT(2*PI())*(AI$8+AI$9))*EXP(-0.5*(($A16-AI$5)/IF($A16&lt;AI$5,AI$8,AI$9))^2),0),0)</f>
        <v>0</v>
      </c>
      <c r="AJ16" s="78" t="n">
        <f aca="false">IF(AND(ISNUMBER($A16),$A16&gt;=AJ$6,$A16&lt;=AJ$7),IFERROR(AJ$10*2/(SQRT(2*PI())*(AJ$8+AJ$9))*EXP(-0.5*(($A16-AJ$5)/IF($A16&lt;AJ$5,AJ$8,AJ$9))^2),0),0)</f>
        <v>0</v>
      </c>
      <c r="AK16" s="78" t="n">
        <f aca="false">IF(AND(ISNUMBER($A16),$A16&gt;=AK$6,$A16&lt;=AK$7),IFERROR(AK$10*2/(SQRT(2*PI())*(AK$8+AK$9))*EXP(-0.5*(($A16-AK$5)/IF($A16&lt;AK$5,AK$8,AK$9))^2),0),0)</f>
        <v>0</v>
      </c>
      <c r="AL16" s="78" t="n">
        <f aca="false">IF(AND(ISNUMBER($A16),$A16&gt;=AL$6,$A16&lt;=AL$7),IFERROR(AL$10*2/(SQRT(2*PI())*(AL$8+AL$9))*EXP(-0.5*(($A16-AL$5)/IF($A16&lt;AL$5,AL$8,AL$9))^2),0),0)</f>
        <v>0</v>
      </c>
      <c r="AM16" s="78" t="n">
        <f aca="false">IF(AND(ISNUMBER($A16),$A16&gt;=AM$6,$A16&lt;=AM$7),IFERROR(AM$10*2/(SQRT(2*PI())*(AM$8+AM$9))*EXP(-0.5*(($A16-AM$5)/IF($A16&lt;AM$5,AM$8,AM$9))^2),0),0)</f>
        <v>0</v>
      </c>
      <c r="AN16" s="78" t="n">
        <f aca="false">IF(AND(ISNUMBER($A16),$A16&gt;=AN$6,$A16&lt;=AN$7),IFERROR(AN$10*2/(SQRT(2*PI())*(AN$8+AN$9))*EXP(-0.5*(($A16-AN$5)/IF($A16&lt;AN$5,AN$8,AN$9))^2),0),0)</f>
        <v>0</v>
      </c>
      <c r="AO16" s="78" t="n">
        <f aca="false">IF(AND(ISNUMBER($A16),$A16&gt;=AO$6,$A16&lt;=AO$7),IFERROR(AO$10*2/(SQRT(2*PI())*(AO$8+AO$9))*EXP(-0.5*(($A16-AO$5)/IF($A16&lt;AO$5,AO$8,AO$9))^2),0),0)</f>
        <v>0</v>
      </c>
      <c r="AP16" s="78" t="n">
        <f aca="false">IF(AND(ISNUMBER($A16),$A16&gt;=AP$6,$A16&lt;=AP$7),IFERROR(AP$10*2/(SQRT(2*PI())*(AP$8+AP$9))*EXP(-0.5*(($A16-AP$5)/IF($A16&lt;AP$5,AP$8,AP$9))^2),0),0)</f>
        <v>0</v>
      </c>
      <c r="AQ16" s="78" t="n">
        <f aca="false">IF(AND(ISNUMBER($A16),$A16&gt;=AQ$6,$A16&lt;=AQ$7),IFERROR(AQ$10*2/(SQRT(2*PI())*(AQ$8+AQ$9))*EXP(-0.5*(($A16-AQ$5)/IF($A16&lt;AQ$5,AQ$8,AQ$9))^2),0),0)</f>
        <v>0</v>
      </c>
      <c r="AR16" s="78" t="n">
        <f aca="false">IF(AND(ISNUMBER($A16),$A16&gt;=AR$6,$A16&lt;=AR$7),IFERROR(AR$10*2/(SQRT(2*PI())*(AR$8+AR$9))*EXP(-0.5*(($A16-AR$5)/IF($A16&lt;AR$5,AR$8,AR$9))^2),0),0)</f>
        <v>0</v>
      </c>
      <c r="AS16" s="78" t="n">
        <f aca="false">IF(AND(ISNUMBER($A16),$A16&gt;=AS$6,$A16&lt;=AS$7),IFERROR(AS$10*2/(SQRT(2*PI())*(AS$8+AS$9))*EXP(-0.5*(($A16-AS$5)/IF($A16&lt;AS$5,AS$8,AS$9))^2),0),0)</f>
        <v>0</v>
      </c>
      <c r="AT16" s="78" t="n">
        <f aca="false">IF(AND(ISNUMBER($A16),$A16&gt;=AT$6,$A16&lt;=AT$7),IFERROR(AT$10*2/(SQRT(2*PI())*(AT$8+AT$9))*EXP(-0.5*(($A16-AT$5)/IF($A16&lt;AT$5,AT$8,AT$9))^2),0),0)</f>
        <v>0</v>
      </c>
      <c r="AU16" s="78" t="n">
        <f aca="false">IF(AND(ISNUMBER($A16),$A16&gt;=AU$6,$A16&lt;=AU$7),IFERROR(AU$10*2/(SQRT(2*PI())*(AU$8+AU$9))*EXP(-0.5*(($A16-AU$5)/IF($A16&lt;AU$5,AU$8,AU$9))^2),0),0)</f>
        <v>0</v>
      </c>
      <c r="AV16" s="78" t="n">
        <f aca="false">IF(AND(ISNUMBER($A16),$A16&gt;=AV$6,$A16&lt;=AV$7),IFERROR(AV$10*2/(SQRT(2*PI())*(AV$8+AV$9))*EXP(-0.5*(($A16-AV$5)/IF($A16&lt;AV$5,AV$8,AV$9))^2),0),0)</f>
        <v>0</v>
      </c>
      <c r="AW16" s="78" t="n">
        <f aca="false">IF(AND(ISNUMBER($A16),$A16&gt;=AW$6,$A16&lt;=AW$7),IFERROR(AW$10*2/(SQRT(2*PI())*(AW$8+AW$9))*EXP(-0.5*(($A16-AW$5)/IF($A16&lt;AW$5,AW$8,AW$9))^2),0),0)</f>
        <v>0</v>
      </c>
      <c r="AX16" s="78" t="n">
        <f aca="false">IF(AND(ISNUMBER($A16),$A16&gt;=AX$6,$A16&lt;=AX$7),IFERROR(AX$10*2/(SQRT(2*PI())*(AX$8+AX$9))*EXP(-0.5*(($A16-AX$5)/IF($A16&lt;AX$5,AX$8,AX$9))^2),0),0)</f>
        <v>0</v>
      </c>
      <c r="AY16" s="78" t="n">
        <f aca="false">IF(AND(ISNUMBER($A16),$A16&gt;=AY$6,$A16&lt;=AY$7),IFERROR(AY$10*2/(SQRT(2*PI())*(AY$8+AY$9))*EXP(-0.5*(($A16-AY$5)/IF($A16&lt;AY$5,AY$8,AY$9))^2),0),0)</f>
        <v>0</v>
      </c>
      <c r="AZ16" s="78" t="n">
        <f aca="false">IF(AND(ISNUMBER($A16),$A16&gt;=AZ$6,$A16&lt;=AZ$7),IFERROR(AZ$10*2/(SQRT(2*PI())*(AZ$8+AZ$9))*EXP(-0.5*(($A16-AZ$5)/IF($A16&lt;AZ$5,AZ$8,AZ$9))^2),0),0)</f>
        <v>0</v>
      </c>
      <c r="BA16" s="78" t="n">
        <f aca="false">IF(AND(ISNUMBER($A16),$A16&gt;=BA$6,$A16&lt;=BA$7),IFERROR(BA$10*2/(SQRT(2*PI())*(BA$8+BA$9))*EXP(-0.5*(($A16-BA$5)/IF($A16&lt;BA$5,BA$8,BA$9))^2),0),0)</f>
        <v>0</v>
      </c>
    </row>
    <row r="17" customFormat="false" ht="15" hidden="false" customHeight="false" outlineLevel="0" collapsed="false">
      <c r="A17" s="73" t="str">
        <f aca="false">IF(ISNUMBER('Batch Matches'!D17),'Batch Matches'!D17,"")</f>
        <v/>
      </c>
      <c r="B17" s="78" t="n">
        <f aca="false">SUM(G17:BA17)</f>
        <v>0</v>
      </c>
      <c r="C17" s="78" t="n">
        <f aca="false">MAX(G17:BA17)</f>
        <v>0</v>
      </c>
      <c r="D17" s="72" t="str">
        <f aca="false">IF(B17=0,"",MATCH(C17,G17:BA17,0))</f>
        <v/>
      </c>
      <c r="E17" s="78" t="n">
        <f aca="false">LARGE(G17:BA17,2)</f>
        <v>0</v>
      </c>
      <c r="F17" s="72" t="str">
        <f aca="false">IF(E17=0,"",MATCH(E17,G17:BA17,0))</f>
        <v/>
      </c>
      <c r="G17" s="78" t="n">
        <f aca="false">IF(AND(ISNUMBER($A17),$A17&gt;=G$6,$A17&lt;=G$7),IFERROR(G$10*2/(SQRT(2*PI())*(G$8+G$9))*EXP(-0.5*(($A17-G$5)/IF($A17&lt;G$5,G$8,G$9))^2),0),0)</f>
        <v>0</v>
      </c>
      <c r="H17" s="78" t="n">
        <f aca="false">IF(AND(ISNUMBER($A17),$A17&gt;=H$6,$A17&lt;=H$7),IFERROR(H$10*2/(SQRT(2*PI())*(H$8+H$9))*EXP(-0.5*(($A17-H$5)/IF($A17&lt;H$5,H$8,H$9))^2),0),0)</f>
        <v>0</v>
      </c>
      <c r="I17" s="78" t="n">
        <f aca="false">IF(AND(ISNUMBER($A17),$A17&gt;=I$6,$A17&lt;=I$7),IFERROR(I$10*2/(SQRT(2*PI())*(I$8+I$9))*EXP(-0.5*(($A17-I$5)/IF($A17&lt;I$5,I$8,I$9))^2),0),0)</f>
        <v>0</v>
      </c>
      <c r="J17" s="78" t="n">
        <f aca="false">IF(AND(ISNUMBER($A17),$A17&gt;=J$6,$A17&lt;=J$7),IFERROR(J$10*2/(SQRT(2*PI())*(J$8+J$9))*EXP(-0.5*(($A17-J$5)/IF($A17&lt;J$5,J$8,J$9))^2),0),0)</f>
        <v>0</v>
      </c>
      <c r="K17" s="78" t="n">
        <f aca="false">IF(AND(ISNUMBER($A17),$A17&gt;=K$6,$A17&lt;=K$7),IFERROR(K$10*2/(SQRT(2*PI())*(K$8+K$9))*EXP(-0.5*(($A17-K$5)/IF($A17&lt;K$5,K$8,K$9))^2),0),0)</f>
        <v>0</v>
      </c>
      <c r="L17" s="78" t="n">
        <f aca="false">IF(AND(ISNUMBER($A17),$A17&gt;=L$6,$A17&lt;=L$7),IFERROR(L$10*2/(SQRT(2*PI())*(L$8+L$9))*EXP(-0.5*(($A17-L$5)/IF($A17&lt;L$5,L$8,L$9))^2),0),0)</f>
        <v>0</v>
      </c>
      <c r="M17" s="78" t="n">
        <f aca="false">IF(AND(ISNUMBER($A17),$A17&gt;=M$6,$A17&lt;=M$7),IFERROR(M$10*2/(SQRT(2*PI())*(M$8+M$9))*EXP(-0.5*(($A17-M$5)/IF($A17&lt;M$5,M$8,M$9))^2),0),0)</f>
        <v>0</v>
      </c>
      <c r="N17" s="78" t="n">
        <f aca="false">IF(AND(ISNUMBER($A17),$A17&gt;=N$6,$A17&lt;=N$7),IFERROR(N$10*2/(SQRT(2*PI())*(N$8+N$9))*EXP(-0.5*(($A17-N$5)/IF($A17&lt;N$5,N$8,N$9))^2),0),0)</f>
        <v>0</v>
      </c>
      <c r="O17" s="78" t="n">
        <f aca="false">IF(AND(ISNUMBER($A17),$A17&gt;=O$6,$A17&lt;=O$7),IFERROR(O$10*2/(SQRT(2*PI())*(O$8+O$9))*EXP(-0.5*(($A17-O$5)/IF($A17&lt;O$5,O$8,O$9))^2),0),0)</f>
        <v>0</v>
      </c>
      <c r="P17" s="78" t="n">
        <f aca="false">IF(AND(ISNUMBER($A17),$A17&gt;=P$6,$A17&lt;=P$7),IFERROR(P$10*2/(SQRT(2*PI())*(P$8+P$9))*EXP(-0.5*(($A17-P$5)/IF($A17&lt;P$5,P$8,P$9))^2),0),0)</f>
        <v>0</v>
      </c>
      <c r="Q17" s="78" t="n">
        <f aca="false">IF(AND(ISNUMBER($A17),$A17&gt;=Q$6,$A17&lt;=Q$7),IFERROR(Q$10*2/(SQRT(2*PI())*(Q$8+Q$9))*EXP(-0.5*(($A17-Q$5)/IF($A17&lt;Q$5,Q$8,Q$9))^2),0),0)</f>
        <v>0</v>
      </c>
      <c r="R17" s="78" t="n">
        <f aca="false">IF(AND(ISNUMBER($A17),$A17&gt;=R$6,$A17&lt;=R$7),IFERROR(R$10*2/(SQRT(2*PI())*(R$8+R$9))*EXP(-0.5*(($A17-R$5)/IF($A17&lt;R$5,R$8,R$9))^2),0),0)</f>
        <v>0</v>
      </c>
      <c r="S17" s="78" t="n">
        <f aca="false">IF(AND(ISNUMBER($A17),$A17&gt;=S$6,$A17&lt;=S$7),IFERROR(S$10*2/(SQRT(2*PI())*(S$8+S$9))*EXP(-0.5*(($A17-S$5)/IF($A17&lt;S$5,S$8,S$9))^2),0),0)</f>
        <v>0</v>
      </c>
      <c r="T17" s="78" t="n">
        <f aca="false">IF(AND(ISNUMBER($A17),$A17&gt;=T$6,$A17&lt;=T$7),IFERROR(T$10*2/(SQRT(2*PI())*(T$8+T$9))*EXP(-0.5*(($A17-T$5)/IF($A17&lt;T$5,T$8,T$9))^2),0),0)</f>
        <v>0</v>
      </c>
      <c r="U17" s="78" t="n">
        <f aca="false">IF(AND(ISNUMBER($A17),$A17&gt;=U$6,$A17&lt;=U$7),IFERROR(U$10*2/(SQRT(2*PI())*(U$8+U$9))*EXP(-0.5*(($A17-U$5)/IF($A17&lt;U$5,U$8,U$9))^2),0),0)</f>
        <v>0</v>
      </c>
      <c r="V17" s="78" t="n">
        <f aca="false">IF(AND(ISNUMBER($A17),$A17&gt;=V$6,$A17&lt;=V$7),IFERROR(V$10*2/(SQRT(2*PI())*(V$8+V$9))*EXP(-0.5*(($A17-V$5)/IF($A17&lt;V$5,V$8,V$9))^2),0),0)</f>
        <v>0</v>
      </c>
      <c r="W17" s="78" t="n">
        <f aca="false">IF(AND(ISNUMBER($A17),$A17&gt;=W$6,$A17&lt;=W$7),IFERROR(W$10*2/(SQRT(2*PI())*(W$8+W$9))*EXP(-0.5*(($A17-W$5)/IF($A17&lt;W$5,W$8,W$9))^2),0),0)</f>
        <v>0</v>
      </c>
      <c r="X17" s="78" t="n">
        <f aca="false">IF(AND(ISNUMBER($A17),$A17&gt;=X$6,$A17&lt;=X$7),IFERROR(X$10*2/(SQRT(2*PI())*(X$8+X$9))*EXP(-0.5*(($A17-X$5)/IF($A17&lt;X$5,X$8,X$9))^2),0),0)</f>
        <v>0</v>
      </c>
      <c r="Y17" s="78" t="n">
        <f aca="false">IF(AND(ISNUMBER($A17),$A17&gt;=Y$6,$A17&lt;=Y$7),IFERROR(Y$10*2/(SQRT(2*PI())*(Y$8+Y$9))*EXP(-0.5*(($A17-Y$5)/IF($A17&lt;Y$5,Y$8,Y$9))^2),0),0)</f>
        <v>0</v>
      </c>
      <c r="Z17" s="78" t="n">
        <f aca="false">IF(AND(ISNUMBER($A17),$A17&gt;=Z$6,$A17&lt;=Z$7),IFERROR(Z$10*2/(SQRT(2*PI())*(Z$8+Z$9))*EXP(-0.5*(($A17-Z$5)/IF($A17&lt;Z$5,Z$8,Z$9))^2),0),0)</f>
        <v>0</v>
      </c>
      <c r="AA17" s="78" t="n">
        <f aca="false">IF(AND(ISNUMBER($A17),$A17&gt;=AA$6,$A17&lt;=AA$7),IFERROR(AA$10*2/(SQRT(2*PI())*(AA$8+AA$9))*EXP(-0.5*(($A17-AA$5)/IF($A17&lt;AA$5,AA$8,AA$9))^2),0),0)</f>
        <v>0</v>
      </c>
      <c r="AB17" s="78" t="n">
        <f aca="false">IF(AND(ISNUMBER($A17),$A17&gt;=AB$6,$A17&lt;=AB$7),IFERROR(AB$10*2/(SQRT(2*PI())*(AB$8+AB$9))*EXP(-0.5*(($A17-AB$5)/IF($A17&lt;AB$5,AB$8,AB$9))^2),0),0)</f>
        <v>0</v>
      </c>
      <c r="AC17" s="78" t="n">
        <f aca="false">IF(AND(ISNUMBER($A17),$A17&gt;=AC$6,$A17&lt;=AC$7),IFERROR(AC$10*2/(SQRT(2*PI())*(AC$8+AC$9))*EXP(-0.5*(($A17-AC$5)/IF($A17&lt;AC$5,AC$8,AC$9))^2),0),0)</f>
        <v>0</v>
      </c>
      <c r="AD17" s="78" t="n">
        <f aca="false">IF(AND(ISNUMBER($A17),$A17&gt;=AD$6,$A17&lt;=AD$7),IFERROR(AD$10*2/(SQRT(2*PI())*(AD$8+AD$9))*EXP(-0.5*(($A17-AD$5)/IF($A17&lt;AD$5,AD$8,AD$9))^2),0),0)</f>
        <v>0</v>
      </c>
      <c r="AE17" s="78" t="n">
        <f aca="false">IF(AND(ISNUMBER($A17),$A17&gt;=AE$6,$A17&lt;=AE$7),IFERROR(AE$10*2/(SQRT(2*PI())*(AE$8+AE$9))*EXP(-0.5*(($A17-AE$5)/IF($A17&lt;AE$5,AE$8,AE$9))^2),0),0)</f>
        <v>0</v>
      </c>
      <c r="AF17" s="78" t="n">
        <f aca="false">IF(AND(ISNUMBER($A17),$A17&gt;=AF$6,$A17&lt;=AF$7),IFERROR(AF$10*2/(SQRT(2*PI())*(AF$8+AF$9))*EXP(-0.5*(($A17-AF$5)/IF($A17&lt;AF$5,AF$8,AF$9))^2),0),0)</f>
        <v>0</v>
      </c>
      <c r="AG17" s="78" t="n">
        <f aca="false">IF(AND(ISNUMBER($A17),$A17&gt;=AG$6,$A17&lt;=AG$7),IFERROR(AG$10*2/(SQRT(2*PI())*(AG$8+AG$9))*EXP(-0.5*(($A17-AG$5)/IF($A17&lt;AG$5,AG$8,AG$9))^2),0),0)</f>
        <v>0</v>
      </c>
      <c r="AH17" s="78" t="n">
        <f aca="false">IF(AND(ISNUMBER($A17),$A17&gt;=AH$6,$A17&lt;=AH$7),IFERROR(AH$10*2/(SQRT(2*PI())*(AH$8+AH$9))*EXP(-0.5*(($A17-AH$5)/IF($A17&lt;AH$5,AH$8,AH$9))^2),0),0)</f>
        <v>0</v>
      </c>
      <c r="AI17" s="78" t="n">
        <f aca="false">IF(AND(ISNUMBER($A17),$A17&gt;=AI$6,$A17&lt;=AI$7),IFERROR(AI$10*2/(SQRT(2*PI())*(AI$8+AI$9))*EXP(-0.5*(($A17-AI$5)/IF($A17&lt;AI$5,AI$8,AI$9))^2),0),0)</f>
        <v>0</v>
      </c>
      <c r="AJ17" s="78" t="n">
        <f aca="false">IF(AND(ISNUMBER($A17),$A17&gt;=AJ$6,$A17&lt;=AJ$7),IFERROR(AJ$10*2/(SQRT(2*PI())*(AJ$8+AJ$9))*EXP(-0.5*(($A17-AJ$5)/IF($A17&lt;AJ$5,AJ$8,AJ$9))^2),0),0)</f>
        <v>0</v>
      </c>
      <c r="AK17" s="78" t="n">
        <f aca="false">IF(AND(ISNUMBER($A17),$A17&gt;=AK$6,$A17&lt;=AK$7),IFERROR(AK$10*2/(SQRT(2*PI())*(AK$8+AK$9))*EXP(-0.5*(($A17-AK$5)/IF($A17&lt;AK$5,AK$8,AK$9))^2),0),0)</f>
        <v>0</v>
      </c>
      <c r="AL17" s="78" t="n">
        <f aca="false">IF(AND(ISNUMBER($A17),$A17&gt;=AL$6,$A17&lt;=AL$7),IFERROR(AL$10*2/(SQRT(2*PI())*(AL$8+AL$9))*EXP(-0.5*(($A17-AL$5)/IF($A17&lt;AL$5,AL$8,AL$9))^2),0),0)</f>
        <v>0</v>
      </c>
      <c r="AM17" s="78" t="n">
        <f aca="false">IF(AND(ISNUMBER($A17),$A17&gt;=AM$6,$A17&lt;=AM$7),IFERROR(AM$10*2/(SQRT(2*PI())*(AM$8+AM$9))*EXP(-0.5*(($A17-AM$5)/IF($A17&lt;AM$5,AM$8,AM$9))^2),0),0)</f>
        <v>0</v>
      </c>
      <c r="AN17" s="78" t="n">
        <f aca="false">IF(AND(ISNUMBER($A17),$A17&gt;=AN$6,$A17&lt;=AN$7),IFERROR(AN$10*2/(SQRT(2*PI())*(AN$8+AN$9))*EXP(-0.5*(($A17-AN$5)/IF($A17&lt;AN$5,AN$8,AN$9))^2),0),0)</f>
        <v>0</v>
      </c>
      <c r="AO17" s="78" t="n">
        <f aca="false">IF(AND(ISNUMBER($A17),$A17&gt;=AO$6,$A17&lt;=AO$7),IFERROR(AO$10*2/(SQRT(2*PI())*(AO$8+AO$9))*EXP(-0.5*(($A17-AO$5)/IF($A17&lt;AO$5,AO$8,AO$9))^2),0),0)</f>
        <v>0</v>
      </c>
      <c r="AP17" s="78" t="n">
        <f aca="false">IF(AND(ISNUMBER($A17),$A17&gt;=AP$6,$A17&lt;=AP$7),IFERROR(AP$10*2/(SQRT(2*PI())*(AP$8+AP$9))*EXP(-0.5*(($A17-AP$5)/IF($A17&lt;AP$5,AP$8,AP$9))^2),0),0)</f>
        <v>0</v>
      </c>
      <c r="AQ17" s="78" t="n">
        <f aca="false">IF(AND(ISNUMBER($A17),$A17&gt;=AQ$6,$A17&lt;=AQ$7),IFERROR(AQ$10*2/(SQRT(2*PI())*(AQ$8+AQ$9))*EXP(-0.5*(($A17-AQ$5)/IF($A17&lt;AQ$5,AQ$8,AQ$9))^2),0),0)</f>
        <v>0</v>
      </c>
      <c r="AR17" s="78" t="n">
        <f aca="false">IF(AND(ISNUMBER($A17),$A17&gt;=AR$6,$A17&lt;=AR$7),IFERROR(AR$10*2/(SQRT(2*PI())*(AR$8+AR$9))*EXP(-0.5*(($A17-AR$5)/IF($A17&lt;AR$5,AR$8,AR$9))^2),0),0)</f>
        <v>0</v>
      </c>
      <c r="AS17" s="78" t="n">
        <f aca="false">IF(AND(ISNUMBER($A17),$A17&gt;=AS$6,$A17&lt;=AS$7),IFERROR(AS$10*2/(SQRT(2*PI())*(AS$8+AS$9))*EXP(-0.5*(($A17-AS$5)/IF($A17&lt;AS$5,AS$8,AS$9))^2),0),0)</f>
        <v>0</v>
      </c>
      <c r="AT17" s="78" t="n">
        <f aca="false">IF(AND(ISNUMBER($A17),$A17&gt;=AT$6,$A17&lt;=AT$7),IFERROR(AT$10*2/(SQRT(2*PI())*(AT$8+AT$9))*EXP(-0.5*(($A17-AT$5)/IF($A17&lt;AT$5,AT$8,AT$9))^2),0),0)</f>
        <v>0</v>
      </c>
      <c r="AU17" s="78" t="n">
        <f aca="false">IF(AND(ISNUMBER($A17),$A17&gt;=AU$6,$A17&lt;=AU$7),IFERROR(AU$10*2/(SQRT(2*PI())*(AU$8+AU$9))*EXP(-0.5*(($A17-AU$5)/IF($A17&lt;AU$5,AU$8,AU$9))^2),0),0)</f>
        <v>0</v>
      </c>
      <c r="AV17" s="78" t="n">
        <f aca="false">IF(AND(ISNUMBER($A17),$A17&gt;=AV$6,$A17&lt;=AV$7),IFERROR(AV$10*2/(SQRT(2*PI())*(AV$8+AV$9))*EXP(-0.5*(($A17-AV$5)/IF($A17&lt;AV$5,AV$8,AV$9))^2),0),0)</f>
        <v>0</v>
      </c>
      <c r="AW17" s="78" t="n">
        <f aca="false">IF(AND(ISNUMBER($A17),$A17&gt;=AW$6,$A17&lt;=AW$7),IFERROR(AW$10*2/(SQRT(2*PI())*(AW$8+AW$9))*EXP(-0.5*(($A17-AW$5)/IF($A17&lt;AW$5,AW$8,AW$9))^2),0),0)</f>
        <v>0</v>
      </c>
      <c r="AX17" s="78" t="n">
        <f aca="false">IF(AND(ISNUMBER($A17),$A17&gt;=AX$6,$A17&lt;=AX$7),IFERROR(AX$10*2/(SQRT(2*PI())*(AX$8+AX$9))*EXP(-0.5*(($A17-AX$5)/IF($A17&lt;AX$5,AX$8,AX$9))^2),0),0)</f>
        <v>0</v>
      </c>
      <c r="AY17" s="78" t="n">
        <f aca="false">IF(AND(ISNUMBER($A17),$A17&gt;=AY$6,$A17&lt;=AY$7),IFERROR(AY$10*2/(SQRT(2*PI())*(AY$8+AY$9))*EXP(-0.5*(($A17-AY$5)/IF($A17&lt;AY$5,AY$8,AY$9))^2),0),0)</f>
        <v>0</v>
      </c>
      <c r="AZ17" s="78" t="n">
        <f aca="false">IF(AND(ISNUMBER($A17),$A17&gt;=AZ$6,$A17&lt;=AZ$7),IFERROR(AZ$10*2/(SQRT(2*PI())*(AZ$8+AZ$9))*EXP(-0.5*(($A17-AZ$5)/IF($A17&lt;AZ$5,AZ$8,AZ$9))^2),0),0)</f>
        <v>0</v>
      </c>
      <c r="BA17" s="78" t="n">
        <f aca="false">IF(AND(ISNUMBER($A17),$A17&gt;=BA$6,$A17&lt;=BA$7),IFERROR(BA$10*2/(SQRT(2*PI())*(BA$8+BA$9))*EXP(-0.5*(($A17-BA$5)/IF($A17&lt;BA$5,BA$8,BA$9))^2),0),0)</f>
        <v>0</v>
      </c>
    </row>
    <row r="18" customFormat="false" ht="15" hidden="false" customHeight="false" outlineLevel="0" collapsed="false">
      <c r="A18" s="73" t="str">
        <f aca="false">IF(ISNUMBER('Batch Matches'!D18),'Batch Matches'!D18,"")</f>
        <v/>
      </c>
      <c r="B18" s="78" t="n">
        <f aca="false">SUM(G18:BA18)</f>
        <v>0</v>
      </c>
      <c r="C18" s="78" t="n">
        <f aca="false">MAX(G18:BA18)</f>
        <v>0</v>
      </c>
      <c r="D18" s="72" t="str">
        <f aca="false">IF(B18=0,"",MATCH(C18,G18:BA18,0))</f>
        <v/>
      </c>
      <c r="E18" s="78" t="n">
        <f aca="false">LARGE(G18:BA18,2)</f>
        <v>0</v>
      </c>
      <c r="F18" s="72" t="str">
        <f aca="false">IF(E18=0,"",MATCH(E18,G18:BA18,0))</f>
        <v/>
      </c>
      <c r="G18" s="78" t="n">
        <f aca="false">IF(AND(ISNUMBER($A18),$A18&gt;=G$6,$A18&lt;=G$7),IFERROR(G$10*2/(SQRT(2*PI())*(G$8+G$9))*EXP(-0.5*(($A18-G$5)/IF($A18&lt;G$5,G$8,G$9))^2),0),0)</f>
        <v>0</v>
      </c>
      <c r="H18" s="78" t="n">
        <f aca="false">IF(AND(ISNUMBER($A18),$A18&gt;=H$6,$A18&lt;=H$7),IFERROR(H$10*2/(SQRT(2*PI())*(H$8+H$9))*EXP(-0.5*(($A18-H$5)/IF($A18&lt;H$5,H$8,H$9))^2),0),0)</f>
        <v>0</v>
      </c>
      <c r="I18" s="78" t="n">
        <f aca="false">IF(AND(ISNUMBER($A18),$A18&gt;=I$6,$A18&lt;=I$7),IFERROR(I$10*2/(SQRT(2*PI())*(I$8+I$9))*EXP(-0.5*(($A18-I$5)/IF($A18&lt;I$5,I$8,I$9))^2),0),0)</f>
        <v>0</v>
      </c>
      <c r="J18" s="78" t="n">
        <f aca="false">IF(AND(ISNUMBER($A18),$A18&gt;=J$6,$A18&lt;=J$7),IFERROR(J$10*2/(SQRT(2*PI())*(J$8+J$9))*EXP(-0.5*(($A18-J$5)/IF($A18&lt;J$5,J$8,J$9))^2),0),0)</f>
        <v>0</v>
      </c>
      <c r="K18" s="78" t="n">
        <f aca="false">IF(AND(ISNUMBER($A18),$A18&gt;=K$6,$A18&lt;=K$7),IFERROR(K$10*2/(SQRT(2*PI())*(K$8+K$9))*EXP(-0.5*(($A18-K$5)/IF($A18&lt;K$5,K$8,K$9))^2),0),0)</f>
        <v>0</v>
      </c>
      <c r="L18" s="78" t="n">
        <f aca="false">IF(AND(ISNUMBER($A18),$A18&gt;=L$6,$A18&lt;=L$7),IFERROR(L$10*2/(SQRT(2*PI())*(L$8+L$9))*EXP(-0.5*(($A18-L$5)/IF($A18&lt;L$5,L$8,L$9))^2),0),0)</f>
        <v>0</v>
      </c>
      <c r="M18" s="78" t="n">
        <f aca="false">IF(AND(ISNUMBER($A18),$A18&gt;=M$6,$A18&lt;=M$7),IFERROR(M$10*2/(SQRT(2*PI())*(M$8+M$9))*EXP(-0.5*(($A18-M$5)/IF($A18&lt;M$5,M$8,M$9))^2),0),0)</f>
        <v>0</v>
      </c>
      <c r="N18" s="78" t="n">
        <f aca="false">IF(AND(ISNUMBER($A18),$A18&gt;=N$6,$A18&lt;=N$7),IFERROR(N$10*2/(SQRT(2*PI())*(N$8+N$9))*EXP(-0.5*(($A18-N$5)/IF($A18&lt;N$5,N$8,N$9))^2),0),0)</f>
        <v>0</v>
      </c>
      <c r="O18" s="78" t="n">
        <f aca="false">IF(AND(ISNUMBER($A18),$A18&gt;=O$6,$A18&lt;=O$7),IFERROR(O$10*2/(SQRT(2*PI())*(O$8+O$9))*EXP(-0.5*(($A18-O$5)/IF($A18&lt;O$5,O$8,O$9))^2),0),0)</f>
        <v>0</v>
      </c>
      <c r="P18" s="78" t="n">
        <f aca="false">IF(AND(ISNUMBER($A18),$A18&gt;=P$6,$A18&lt;=P$7),IFERROR(P$10*2/(SQRT(2*PI())*(P$8+P$9))*EXP(-0.5*(($A18-P$5)/IF($A18&lt;P$5,P$8,P$9))^2),0),0)</f>
        <v>0</v>
      </c>
      <c r="Q18" s="78" t="n">
        <f aca="false">IF(AND(ISNUMBER($A18),$A18&gt;=Q$6,$A18&lt;=Q$7),IFERROR(Q$10*2/(SQRT(2*PI())*(Q$8+Q$9))*EXP(-0.5*(($A18-Q$5)/IF($A18&lt;Q$5,Q$8,Q$9))^2),0),0)</f>
        <v>0</v>
      </c>
      <c r="R18" s="78" t="n">
        <f aca="false">IF(AND(ISNUMBER($A18),$A18&gt;=R$6,$A18&lt;=R$7),IFERROR(R$10*2/(SQRT(2*PI())*(R$8+R$9))*EXP(-0.5*(($A18-R$5)/IF($A18&lt;R$5,R$8,R$9))^2),0),0)</f>
        <v>0</v>
      </c>
      <c r="S18" s="78" t="n">
        <f aca="false">IF(AND(ISNUMBER($A18),$A18&gt;=S$6,$A18&lt;=S$7),IFERROR(S$10*2/(SQRT(2*PI())*(S$8+S$9))*EXP(-0.5*(($A18-S$5)/IF($A18&lt;S$5,S$8,S$9))^2),0),0)</f>
        <v>0</v>
      </c>
      <c r="T18" s="78" t="n">
        <f aca="false">IF(AND(ISNUMBER($A18),$A18&gt;=T$6,$A18&lt;=T$7),IFERROR(T$10*2/(SQRT(2*PI())*(T$8+T$9))*EXP(-0.5*(($A18-T$5)/IF($A18&lt;T$5,T$8,T$9))^2),0),0)</f>
        <v>0</v>
      </c>
      <c r="U18" s="78" t="n">
        <f aca="false">IF(AND(ISNUMBER($A18),$A18&gt;=U$6,$A18&lt;=U$7),IFERROR(U$10*2/(SQRT(2*PI())*(U$8+U$9))*EXP(-0.5*(($A18-U$5)/IF($A18&lt;U$5,U$8,U$9))^2),0),0)</f>
        <v>0</v>
      </c>
      <c r="V18" s="78" t="n">
        <f aca="false">IF(AND(ISNUMBER($A18),$A18&gt;=V$6,$A18&lt;=V$7),IFERROR(V$10*2/(SQRT(2*PI())*(V$8+V$9))*EXP(-0.5*(($A18-V$5)/IF($A18&lt;V$5,V$8,V$9))^2),0),0)</f>
        <v>0</v>
      </c>
      <c r="W18" s="78" t="n">
        <f aca="false">IF(AND(ISNUMBER($A18),$A18&gt;=W$6,$A18&lt;=W$7),IFERROR(W$10*2/(SQRT(2*PI())*(W$8+W$9))*EXP(-0.5*(($A18-W$5)/IF($A18&lt;W$5,W$8,W$9))^2),0),0)</f>
        <v>0</v>
      </c>
      <c r="X18" s="78" t="n">
        <f aca="false">IF(AND(ISNUMBER($A18),$A18&gt;=X$6,$A18&lt;=X$7),IFERROR(X$10*2/(SQRT(2*PI())*(X$8+X$9))*EXP(-0.5*(($A18-X$5)/IF($A18&lt;X$5,X$8,X$9))^2),0),0)</f>
        <v>0</v>
      </c>
      <c r="Y18" s="78" t="n">
        <f aca="false">IF(AND(ISNUMBER($A18),$A18&gt;=Y$6,$A18&lt;=Y$7),IFERROR(Y$10*2/(SQRT(2*PI())*(Y$8+Y$9))*EXP(-0.5*(($A18-Y$5)/IF($A18&lt;Y$5,Y$8,Y$9))^2),0),0)</f>
        <v>0</v>
      </c>
      <c r="Z18" s="78" t="n">
        <f aca="false">IF(AND(ISNUMBER($A18),$A18&gt;=Z$6,$A18&lt;=Z$7),IFERROR(Z$10*2/(SQRT(2*PI())*(Z$8+Z$9))*EXP(-0.5*(($A18-Z$5)/IF($A18&lt;Z$5,Z$8,Z$9))^2),0),0)</f>
        <v>0</v>
      </c>
      <c r="AA18" s="78" t="n">
        <f aca="false">IF(AND(ISNUMBER($A18),$A18&gt;=AA$6,$A18&lt;=AA$7),IFERROR(AA$10*2/(SQRT(2*PI())*(AA$8+AA$9))*EXP(-0.5*(($A18-AA$5)/IF($A18&lt;AA$5,AA$8,AA$9))^2),0),0)</f>
        <v>0</v>
      </c>
      <c r="AB18" s="78" t="n">
        <f aca="false">IF(AND(ISNUMBER($A18),$A18&gt;=AB$6,$A18&lt;=AB$7),IFERROR(AB$10*2/(SQRT(2*PI())*(AB$8+AB$9))*EXP(-0.5*(($A18-AB$5)/IF($A18&lt;AB$5,AB$8,AB$9))^2),0),0)</f>
        <v>0</v>
      </c>
      <c r="AC18" s="78" t="n">
        <f aca="false">IF(AND(ISNUMBER($A18),$A18&gt;=AC$6,$A18&lt;=AC$7),IFERROR(AC$10*2/(SQRT(2*PI())*(AC$8+AC$9))*EXP(-0.5*(($A18-AC$5)/IF($A18&lt;AC$5,AC$8,AC$9))^2),0),0)</f>
        <v>0</v>
      </c>
      <c r="AD18" s="78" t="n">
        <f aca="false">IF(AND(ISNUMBER($A18),$A18&gt;=AD$6,$A18&lt;=AD$7),IFERROR(AD$10*2/(SQRT(2*PI())*(AD$8+AD$9))*EXP(-0.5*(($A18-AD$5)/IF($A18&lt;AD$5,AD$8,AD$9))^2),0),0)</f>
        <v>0</v>
      </c>
      <c r="AE18" s="78" t="n">
        <f aca="false">IF(AND(ISNUMBER($A18),$A18&gt;=AE$6,$A18&lt;=AE$7),IFERROR(AE$10*2/(SQRT(2*PI())*(AE$8+AE$9))*EXP(-0.5*(($A18-AE$5)/IF($A18&lt;AE$5,AE$8,AE$9))^2),0),0)</f>
        <v>0</v>
      </c>
      <c r="AF18" s="78" t="n">
        <f aca="false">IF(AND(ISNUMBER($A18),$A18&gt;=AF$6,$A18&lt;=AF$7),IFERROR(AF$10*2/(SQRT(2*PI())*(AF$8+AF$9))*EXP(-0.5*(($A18-AF$5)/IF($A18&lt;AF$5,AF$8,AF$9))^2),0),0)</f>
        <v>0</v>
      </c>
      <c r="AG18" s="78" t="n">
        <f aca="false">IF(AND(ISNUMBER($A18),$A18&gt;=AG$6,$A18&lt;=AG$7),IFERROR(AG$10*2/(SQRT(2*PI())*(AG$8+AG$9))*EXP(-0.5*(($A18-AG$5)/IF($A18&lt;AG$5,AG$8,AG$9))^2),0),0)</f>
        <v>0</v>
      </c>
      <c r="AH18" s="78" t="n">
        <f aca="false">IF(AND(ISNUMBER($A18),$A18&gt;=AH$6,$A18&lt;=AH$7),IFERROR(AH$10*2/(SQRT(2*PI())*(AH$8+AH$9))*EXP(-0.5*(($A18-AH$5)/IF($A18&lt;AH$5,AH$8,AH$9))^2),0),0)</f>
        <v>0</v>
      </c>
      <c r="AI18" s="78" t="n">
        <f aca="false">IF(AND(ISNUMBER($A18),$A18&gt;=AI$6,$A18&lt;=AI$7),IFERROR(AI$10*2/(SQRT(2*PI())*(AI$8+AI$9))*EXP(-0.5*(($A18-AI$5)/IF($A18&lt;AI$5,AI$8,AI$9))^2),0),0)</f>
        <v>0</v>
      </c>
      <c r="AJ18" s="78" t="n">
        <f aca="false">IF(AND(ISNUMBER($A18),$A18&gt;=AJ$6,$A18&lt;=AJ$7),IFERROR(AJ$10*2/(SQRT(2*PI())*(AJ$8+AJ$9))*EXP(-0.5*(($A18-AJ$5)/IF($A18&lt;AJ$5,AJ$8,AJ$9))^2),0),0)</f>
        <v>0</v>
      </c>
      <c r="AK18" s="78" t="n">
        <f aca="false">IF(AND(ISNUMBER($A18),$A18&gt;=AK$6,$A18&lt;=AK$7),IFERROR(AK$10*2/(SQRT(2*PI())*(AK$8+AK$9))*EXP(-0.5*(($A18-AK$5)/IF($A18&lt;AK$5,AK$8,AK$9))^2),0),0)</f>
        <v>0</v>
      </c>
      <c r="AL18" s="78" t="n">
        <f aca="false">IF(AND(ISNUMBER($A18),$A18&gt;=AL$6,$A18&lt;=AL$7),IFERROR(AL$10*2/(SQRT(2*PI())*(AL$8+AL$9))*EXP(-0.5*(($A18-AL$5)/IF($A18&lt;AL$5,AL$8,AL$9))^2),0),0)</f>
        <v>0</v>
      </c>
      <c r="AM18" s="78" t="n">
        <f aca="false">IF(AND(ISNUMBER($A18),$A18&gt;=AM$6,$A18&lt;=AM$7),IFERROR(AM$10*2/(SQRT(2*PI())*(AM$8+AM$9))*EXP(-0.5*(($A18-AM$5)/IF($A18&lt;AM$5,AM$8,AM$9))^2),0),0)</f>
        <v>0</v>
      </c>
      <c r="AN18" s="78" t="n">
        <f aca="false">IF(AND(ISNUMBER($A18),$A18&gt;=AN$6,$A18&lt;=AN$7),IFERROR(AN$10*2/(SQRT(2*PI())*(AN$8+AN$9))*EXP(-0.5*(($A18-AN$5)/IF($A18&lt;AN$5,AN$8,AN$9))^2),0),0)</f>
        <v>0</v>
      </c>
      <c r="AO18" s="78" t="n">
        <f aca="false">IF(AND(ISNUMBER($A18),$A18&gt;=AO$6,$A18&lt;=AO$7),IFERROR(AO$10*2/(SQRT(2*PI())*(AO$8+AO$9))*EXP(-0.5*(($A18-AO$5)/IF($A18&lt;AO$5,AO$8,AO$9))^2),0),0)</f>
        <v>0</v>
      </c>
      <c r="AP18" s="78" t="n">
        <f aca="false">IF(AND(ISNUMBER($A18),$A18&gt;=AP$6,$A18&lt;=AP$7),IFERROR(AP$10*2/(SQRT(2*PI())*(AP$8+AP$9))*EXP(-0.5*(($A18-AP$5)/IF($A18&lt;AP$5,AP$8,AP$9))^2),0),0)</f>
        <v>0</v>
      </c>
      <c r="AQ18" s="78" t="n">
        <f aca="false">IF(AND(ISNUMBER($A18),$A18&gt;=AQ$6,$A18&lt;=AQ$7),IFERROR(AQ$10*2/(SQRT(2*PI())*(AQ$8+AQ$9))*EXP(-0.5*(($A18-AQ$5)/IF($A18&lt;AQ$5,AQ$8,AQ$9))^2),0),0)</f>
        <v>0</v>
      </c>
      <c r="AR18" s="78" t="n">
        <f aca="false">IF(AND(ISNUMBER($A18),$A18&gt;=AR$6,$A18&lt;=AR$7),IFERROR(AR$10*2/(SQRT(2*PI())*(AR$8+AR$9))*EXP(-0.5*(($A18-AR$5)/IF($A18&lt;AR$5,AR$8,AR$9))^2),0),0)</f>
        <v>0</v>
      </c>
      <c r="AS18" s="78" t="n">
        <f aca="false">IF(AND(ISNUMBER($A18),$A18&gt;=AS$6,$A18&lt;=AS$7),IFERROR(AS$10*2/(SQRT(2*PI())*(AS$8+AS$9))*EXP(-0.5*(($A18-AS$5)/IF($A18&lt;AS$5,AS$8,AS$9))^2),0),0)</f>
        <v>0</v>
      </c>
      <c r="AT18" s="78" t="n">
        <f aca="false">IF(AND(ISNUMBER($A18),$A18&gt;=AT$6,$A18&lt;=AT$7),IFERROR(AT$10*2/(SQRT(2*PI())*(AT$8+AT$9))*EXP(-0.5*(($A18-AT$5)/IF($A18&lt;AT$5,AT$8,AT$9))^2),0),0)</f>
        <v>0</v>
      </c>
      <c r="AU18" s="78" t="n">
        <f aca="false">IF(AND(ISNUMBER($A18),$A18&gt;=AU$6,$A18&lt;=AU$7),IFERROR(AU$10*2/(SQRT(2*PI())*(AU$8+AU$9))*EXP(-0.5*(($A18-AU$5)/IF($A18&lt;AU$5,AU$8,AU$9))^2),0),0)</f>
        <v>0</v>
      </c>
      <c r="AV18" s="78" t="n">
        <f aca="false">IF(AND(ISNUMBER($A18),$A18&gt;=AV$6,$A18&lt;=AV$7),IFERROR(AV$10*2/(SQRT(2*PI())*(AV$8+AV$9))*EXP(-0.5*(($A18-AV$5)/IF($A18&lt;AV$5,AV$8,AV$9))^2),0),0)</f>
        <v>0</v>
      </c>
      <c r="AW18" s="78" t="n">
        <f aca="false">IF(AND(ISNUMBER($A18),$A18&gt;=AW$6,$A18&lt;=AW$7),IFERROR(AW$10*2/(SQRT(2*PI())*(AW$8+AW$9))*EXP(-0.5*(($A18-AW$5)/IF($A18&lt;AW$5,AW$8,AW$9))^2),0),0)</f>
        <v>0</v>
      </c>
      <c r="AX18" s="78" t="n">
        <f aca="false">IF(AND(ISNUMBER($A18),$A18&gt;=AX$6,$A18&lt;=AX$7),IFERROR(AX$10*2/(SQRT(2*PI())*(AX$8+AX$9))*EXP(-0.5*(($A18-AX$5)/IF($A18&lt;AX$5,AX$8,AX$9))^2),0),0)</f>
        <v>0</v>
      </c>
      <c r="AY18" s="78" t="n">
        <f aca="false">IF(AND(ISNUMBER($A18),$A18&gt;=AY$6,$A18&lt;=AY$7),IFERROR(AY$10*2/(SQRT(2*PI())*(AY$8+AY$9))*EXP(-0.5*(($A18-AY$5)/IF($A18&lt;AY$5,AY$8,AY$9))^2),0),0)</f>
        <v>0</v>
      </c>
      <c r="AZ18" s="78" t="n">
        <f aca="false">IF(AND(ISNUMBER($A18),$A18&gt;=AZ$6,$A18&lt;=AZ$7),IFERROR(AZ$10*2/(SQRT(2*PI())*(AZ$8+AZ$9))*EXP(-0.5*(($A18-AZ$5)/IF($A18&lt;AZ$5,AZ$8,AZ$9))^2),0),0)</f>
        <v>0</v>
      </c>
      <c r="BA18" s="78" t="n">
        <f aca="false">IF(AND(ISNUMBER($A18),$A18&gt;=BA$6,$A18&lt;=BA$7),IFERROR(BA$10*2/(SQRT(2*PI())*(BA$8+BA$9))*EXP(-0.5*(($A18-BA$5)/IF($A18&lt;BA$5,BA$8,BA$9))^2),0),0)</f>
        <v>0</v>
      </c>
    </row>
    <row r="19" customFormat="false" ht="15" hidden="false" customHeight="false" outlineLevel="0" collapsed="false">
      <c r="A19" s="73" t="str">
        <f aca="false">IF(ISNUMBER('Batch Matches'!D19),'Batch Matches'!D19,"")</f>
        <v/>
      </c>
      <c r="B19" s="78" t="n">
        <f aca="false">SUM(G19:BA19)</f>
        <v>0</v>
      </c>
      <c r="C19" s="78" t="n">
        <f aca="false">MAX(G19:BA19)</f>
        <v>0</v>
      </c>
      <c r="D19" s="72" t="str">
        <f aca="false">IF(B19=0,"",MATCH(C19,G19:BA19,0))</f>
        <v/>
      </c>
      <c r="E19" s="78" t="n">
        <f aca="false">LARGE(G19:BA19,2)</f>
        <v>0</v>
      </c>
      <c r="F19" s="72" t="str">
        <f aca="false">IF(E19=0,"",MATCH(E19,G19:BA19,0))</f>
        <v/>
      </c>
      <c r="G19" s="78" t="n">
        <f aca="false">IF(AND(ISNUMBER($A19),$A19&gt;=G$6,$A19&lt;=G$7),IFERROR(G$10*2/(SQRT(2*PI())*(G$8+G$9))*EXP(-0.5*(($A19-G$5)/IF($A19&lt;G$5,G$8,G$9))^2),0),0)</f>
        <v>0</v>
      </c>
      <c r="H19" s="78" t="n">
        <f aca="false">IF(AND(ISNUMBER($A19),$A19&gt;=H$6,$A19&lt;=H$7),IFERROR(H$10*2/(SQRT(2*PI())*(H$8+H$9))*EXP(-0.5*(($A19-H$5)/IF($A19&lt;H$5,H$8,H$9))^2),0),0)</f>
        <v>0</v>
      </c>
      <c r="I19" s="78" t="n">
        <f aca="false">IF(AND(ISNUMBER($A19),$A19&gt;=I$6,$A19&lt;=I$7),IFERROR(I$10*2/(SQRT(2*PI())*(I$8+I$9))*EXP(-0.5*(($A19-I$5)/IF($A19&lt;I$5,I$8,I$9))^2),0),0)</f>
        <v>0</v>
      </c>
      <c r="J19" s="78" t="n">
        <f aca="false">IF(AND(ISNUMBER($A19),$A19&gt;=J$6,$A19&lt;=J$7),IFERROR(J$10*2/(SQRT(2*PI())*(J$8+J$9))*EXP(-0.5*(($A19-J$5)/IF($A19&lt;J$5,J$8,J$9))^2),0),0)</f>
        <v>0</v>
      </c>
      <c r="K19" s="78" t="n">
        <f aca="false">IF(AND(ISNUMBER($A19),$A19&gt;=K$6,$A19&lt;=K$7),IFERROR(K$10*2/(SQRT(2*PI())*(K$8+K$9))*EXP(-0.5*(($A19-K$5)/IF($A19&lt;K$5,K$8,K$9))^2),0),0)</f>
        <v>0</v>
      </c>
      <c r="L19" s="78" t="n">
        <f aca="false">IF(AND(ISNUMBER($A19),$A19&gt;=L$6,$A19&lt;=L$7),IFERROR(L$10*2/(SQRT(2*PI())*(L$8+L$9))*EXP(-0.5*(($A19-L$5)/IF($A19&lt;L$5,L$8,L$9))^2),0),0)</f>
        <v>0</v>
      </c>
      <c r="M19" s="78" t="n">
        <f aca="false">IF(AND(ISNUMBER($A19),$A19&gt;=M$6,$A19&lt;=M$7),IFERROR(M$10*2/(SQRT(2*PI())*(M$8+M$9))*EXP(-0.5*(($A19-M$5)/IF($A19&lt;M$5,M$8,M$9))^2),0),0)</f>
        <v>0</v>
      </c>
      <c r="N19" s="78" t="n">
        <f aca="false">IF(AND(ISNUMBER($A19),$A19&gt;=N$6,$A19&lt;=N$7),IFERROR(N$10*2/(SQRT(2*PI())*(N$8+N$9))*EXP(-0.5*(($A19-N$5)/IF($A19&lt;N$5,N$8,N$9))^2),0),0)</f>
        <v>0</v>
      </c>
      <c r="O19" s="78" t="n">
        <f aca="false">IF(AND(ISNUMBER($A19),$A19&gt;=O$6,$A19&lt;=O$7),IFERROR(O$10*2/(SQRT(2*PI())*(O$8+O$9))*EXP(-0.5*(($A19-O$5)/IF($A19&lt;O$5,O$8,O$9))^2),0),0)</f>
        <v>0</v>
      </c>
      <c r="P19" s="78" t="n">
        <f aca="false">IF(AND(ISNUMBER($A19),$A19&gt;=P$6,$A19&lt;=P$7),IFERROR(P$10*2/(SQRT(2*PI())*(P$8+P$9))*EXP(-0.5*(($A19-P$5)/IF($A19&lt;P$5,P$8,P$9))^2),0),0)</f>
        <v>0</v>
      </c>
      <c r="Q19" s="78" t="n">
        <f aca="false">IF(AND(ISNUMBER($A19),$A19&gt;=Q$6,$A19&lt;=Q$7),IFERROR(Q$10*2/(SQRT(2*PI())*(Q$8+Q$9))*EXP(-0.5*(($A19-Q$5)/IF($A19&lt;Q$5,Q$8,Q$9))^2),0),0)</f>
        <v>0</v>
      </c>
      <c r="R19" s="78" t="n">
        <f aca="false">IF(AND(ISNUMBER($A19),$A19&gt;=R$6,$A19&lt;=R$7),IFERROR(R$10*2/(SQRT(2*PI())*(R$8+R$9))*EXP(-0.5*(($A19-R$5)/IF($A19&lt;R$5,R$8,R$9))^2),0),0)</f>
        <v>0</v>
      </c>
      <c r="S19" s="78" t="n">
        <f aca="false">IF(AND(ISNUMBER($A19),$A19&gt;=S$6,$A19&lt;=S$7),IFERROR(S$10*2/(SQRT(2*PI())*(S$8+S$9))*EXP(-0.5*(($A19-S$5)/IF($A19&lt;S$5,S$8,S$9))^2),0),0)</f>
        <v>0</v>
      </c>
      <c r="T19" s="78" t="n">
        <f aca="false">IF(AND(ISNUMBER($A19),$A19&gt;=T$6,$A19&lt;=T$7),IFERROR(T$10*2/(SQRT(2*PI())*(T$8+T$9))*EXP(-0.5*(($A19-T$5)/IF($A19&lt;T$5,T$8,T$9))^2),0),0)</f>
        <v>0</v>
      </c>
      <c r="U19" s="78" t="n">
        <f aca="false">IF(AND(ISNUMBER($A19),$A19&gt;=U$6,$A19&lt;=U$7),IFERROR(U$10*2/(SQRT(2*PI())*(U$8+U$9))*EXP(-0.5*(($A19-U$5)/IF($A19&lt;U$5,U$8,U$9))^2),0),0)</f>
        <v>0</v>
      </c>
      <c r="V19" s="78" t="n">
        <f aca="false">IF(AND(ISNUMBER($A19),$A19&gt;=V$6,$A19&lt;=V$7),IFERROR(V$10*2/(SQRT(2*PI())*(V$8+V$9))*EXP(-0.5*(($A19-V$5)/IF($A19&lt;V$5,V$8,V$9))^2),0),0)</f>
        <v>0</v>
      </c>
      <c r="W19" s="78" t="n">
        <f aca="false">IF(AND(ISNUMBER($A19),$A19&gt;=W$6,$A19&lt;=W$7),IFERROR(W$10*2/(SQRT(2*PI())*(W$8+W$9))*EXP(-0.5*(($A19-W$5)/IF($A19&lt;W$5,W$8,W$9))^2),0),0)</f>
        <v>0</v>
      </c>
      <c r="X19" s="78" t="n">
        <f aca="false">IF(AND(ISNUMBER($A19),$A19&gt;=X$6,$A19&lt;=X$7),IFERROR(X$10*2/(SQRT(2*PI())*(X$8+X$9))*EXP(-0.5*(($A19-X$5)/IF($A19&lt;X$5,X$8,X$9))^2),0),0)</f>
        <v>0</v>
      </c>
      <c r="Y19" s="78" t="n">
        <f aca="false">IF(AND(ISNUMBER($A19),$A19&gt;=Y$6,$A19&lt;=Y$7),IFERROR(Y$10*2/(SQRT(2*PI())*(Y$8+Y$9))*EXP(-0.5*(($A19-Y$5)/IF($A19&lt;Y$5,Y$8,Y$9))^2),0),0)</f>
        <v>0</v>
      </c>
      <c r="Z19" s="78" t="n">
        <f aca="false">IF(AND(ISNUMBER($A19),$A19&gt;=Z$6,$A19&lt;=Z$7),IFERROR(Z$10*2/(SQRT(2*PI())*(Z$8+Z$9))*EXP(-0.5*(($A19-Z$5)/IF($A19&lt;Z$5,Z$8,Z$9))^2),0),0)</f>
        <v>0</v>
      </c>
      <c r="AA19" s="78" t="n">
        <f aca="false">IF(AND(ISNUMBER($A19),$A19&gt;=AA$6,$A19&lt;=AA$7),IFERROR(AA$10*2/(SQRT(2*PI())*(AA$8+AA$9))*EXP(-0.5*(($A19-AA$5)/IF($A19&lt;AA$5,AA$8,AA$9))^2),0),0)</f>
        <v>0</v>
      </c>
      <c r="AB19" s="78" t="n">
        <f aca="false">IF(AND(ISNUMBER($A19),$A19&gt;=AB$6,$A19&lt;=AB$7),IFERROR(AB$10*2/(SQRT(2*PI())*(AB$8+AB$9))*EXP(-0.5*(($A19-AB$5)/IF($A19&lt;AB$5,AB$8,AB$9))^2),0),0)</f>
        <v>0</v>
      </c>
      <c r="AC19" s="78" t="n">
        <f aca="false">IF(AND(ISNUMBER($A19),$A19&gt;=AC$6,$A19&lt;=AC$7),IFERROR(AC$10*2/(SQRT(2*PI())*(AC$8+AC$9))*EXP(-0.5*(($A19-AC$5)/IF($A19&lt;AC$5,AC$8,AC$9))^2),0),0)</f>
        <v>0</v>
      </c>
      <c r="AD19" s="78" t="n">
        <f aca="false">IF(AND(ISNUMBER($A19),$A19&gt;=AD$6,$A19&lt;=AD$7),IFERROR(AD$10*2/(SQRT(2*PI())*(AD$8+AD$9))*EXP(-0.5*(($A19-AD$5)/IF($A19&lt;AD$5,AD$8,AD$9))^2),0),0)</f>
        <v>0</v>
      </c>
      <c r="AE19" s="78" t="n">
        <f aca="false">IF(AND(ISNUMBER($A19),$A19&gt;=AE$6,$A19&lt;=AE$7),IFERROR(AE$10*2/(SQRT(2*PI())*(AE$8+AE$9))*EXP(-0.5*(($A19-AE$5)/IF($A19&lt;AE$5,AE$8,AE$9))^2),0),0)</f>
        <v>0</v>
      </c>
      <c r="AF19" s="78" t="n">
        <f aca="false">IF(AND(ISNUMBER($A19),$A19&gt;=AF$6,$A19&lt;=AF$7),IFERROR(AF$10*2/(SQRT(2*PI())*(AF$8+AF$9))*EXP(-0.5*(($A19-AF$5)/IF($A19&lt;AF$5,AF$8,AF$9))^2),0),0)</f>
        <v>0</v>
      </c>
      <c r="AG19" s="78" t="n">
        <f aca="false">IF(AND(ISNUMBER($A19),$A19&gt;=AG$6,$A19&lt;=AG$7),IFERROR(AG$10*2/(SQRT(2*PI())*(AG$8+AG$9))*EXP(-0.5*(($A19-AG$5)/IF($A19&lt;AG$5,AG$8,AG$9))^2),0),0)</f>
        <v>0</v>
      </c>
      <c r="AH19" s="78" t="n">
        <f aca="false">IF(AND(ISNUMBER($A19),$A19&gt;=AH$6,$A19&lt;=AH$7),IFERROR(AH$10*2/(SQRT(2*PI())*(AH$8+AH$9))*EXP(-0.5*(($A19-AH$5)/IF($A19&lt;AH$5,AH$8,AH$9))^2),0),0)</f>
        <v>0</v>
      </c>
      <c r="AI19" s="78" t="n">
        <f aca="false">IF(AND(ISNUMBER($A19),$A19&gt;=AI$6,$A19&lt;=AI$7),IFERROR(AI$10*2/(SQRT(2*PI())*(AI$8+AI$9))*EXP(-0.5*(($A19-AI$5)/IF($A19&lt;AI$5,AI$8,AI$9))^2),0),0)</f>
        <v>0</v>
      </c>
      <c r="AJ19" s="78" t="n">
        <f aca="false">IF(AND(ISNUMBER($A19),$A19&gt;=AJ$6,$A19&lt;=AJ$7),IFERROR(AJ$10*2/(SQRT(2*PI())*(AJ$8+AJ$9))*EXP(-0.5*(($A19-AJ$5)/IF($A19&lt;AJ$5,AJ$8,AJ$9))^2),0),0)</f>
        <v>0</v>
      </c>
      <c r="AK19" s="78" t="n">
        <f aca="false">IF(AND(ISNUMBER($A19),$A19&gt;=AK$6,$A19&lt;=AK$7),IFERROR(AK$10*2/(SQRT(2*PI())*(AK$8+AK$9))*EXP(-0.5*(($A19-AK$5)/IF($A19&lt;AK$5,AK$8,AK$9))^2),0),0)</f>
        <v>0</v>
      </c>
      <c r="AL19" s="78" t="n">
        <f aca="false">IF(AND(ISNUMBER($A19),$A19&gt;=AL$6,$A19&lt;=AL$7),IFERROR(AL$10*2/(SQRT(2*PI())*(AL$8+AL$9))*EXP(-0.5*(($A19-AL$5)/IF($A19&lt;AL$5,AL$8,AL$9))^2),0),0)</f>
        <v>0</v>
      </c>
      <c r="AM19" s="78" t="n">
        <f aca="false">IF(AND(ISNUMBER($A19),$A19&gt;=AM$6,$A19&lt;=AM$7),IFERROR(AM$10*2/(SQRT(2*PI())*(AM$8+AM$9))*EXP(-0.5*(($A19-AM$5)/IF($A19&lt;AM$5,AM$8,AM$9))^2),0),0)</f>
        <v>0</v>
      </c>
      <c r="AN19" s="78" t="n">
        <f aca="false">IF(AND(ISNUMBER($A19),$A19&gt;=AN$6,$A19&lt;=AN$7),IFERROR(AN$10*2/(SQRT(2*PI())*(AN$8+AN$9))*EXP(-0.5*(($A19-AN$5)/IF($A19&lt;AN$5,AN$8,AN$9))^2),0),0)</f>
        <v>0</v>
      </c>
      <c r="AO19" s="78" t="n">
        <f aca="false">IF(AND(ISNUMBER($A19),$A19&gt;=AO$6,$A19&lt;=AO$7),IFERROR(AO$10*2/(SQRT(2*PI())*(AO$8+AO$9))*EXP(-0.5*(($A19-AO$5)/IF($A19&lt;AO$5,AO$8,AO$9))^2),0),0)</f>
        <v>0</v>
      </c>
      <c r="AP19" s="78" t="n">
        <f aca="false">IF(AND(ISNUMBER($A19),$A19&gt;=AP$6,$A19&lt;=AP$7),IFERROR(AP$10*2/(SQRT(2*PI())*(AP$8+AP$9))*EXP(-0.5*(($A19-AP$5)/IF($A19&lt;AP$5,AP$8,AP$9))^2),0),0)</f>
        <v>0</v>
      </c>
      <c r="AQ19" s="78" t="n">
        <f aca="false">IF(AND(ISNUMBER($A19),$A19&gt;=AQ$6,$A19&lt;=AQ$7),IFERROR(AQ$10*2/(SQRT(2*PI())*(AQ$8+AQ$9))*EXP(-0.5*(($A19-AQ$5)/IF($A19&lt;AQ$5,AQ$8,AQ$9))^2),0),0)</f>
        <v>0</v>
      </c>
      <c r="AR19" s="78" t="n">
        <f aca="false">IF(AND(ISNUMBER($A19),$A19&gt;=AR$6,$A19&lt;=AR$7),IFERROR(AR$10*2/(SQRT(2*PI())*(AR$8+AR$9))*EXP(-0.5*(($A19-AR$5)/IF($A19&lt;AR$5,AR$8,AR$9))^2),0),0)</f>
        <v>0</v>
      </c>
      <c r="AS19" s="78" t="n">
        <f aca="false">IF(AND(ISNUMBER($A19),$A19&gt;=AS$6,$A19&lt;=AS$7),IFERROR(AS$10*2/(SQRT(2*PI())*(AS$8+AS$9))*EXP(-0.5*(($A19-AS$5)/IF($A19&lt;AS$5,AS$8,AS$9))^2),0),0)</f>
        <v>0</v>
      </c>
      <c r="AT19" s="78" t="n">
        <f aca="false">IF(AND(ISNUMBER($A19),$A19&gt;=AT$6,$A19&lt;=AT$7),IFERROR(AT$10*2/(SQRT(2*PI())*(AT$8+AT$9))*EXP(-0.5*(($A19-AT$5)/IF($A19&lt;AT$5,AT$8,AT$9))^2),0),0)</f>
        <v>0</v>
      </c>
      <c r="AU19" s="78" t="n">
        <f aca="false">IF(AND(ISNUMBER($A19),$A19&gt;=AU$6,$A19&lt;=AU$7),IFERROR(AU$10*2/(SQRT(2*PI())*(AU$8+AU$9))*EXP(-0.5*(($A19-AU$5)/IF($A19&lt;AU$5,AU$8,AU$9))^2),0),0)</f>
        <v>0</v>
      </c>
      <c r="AV19" s="78" t="n">
        <f aca="false">IF(AND(ISNUMBER($A19),$A19&gt;=AV$6,$A19&lt;=AV$7),IFERROR(AV$10*2/(SQRT(2*PI())*(AV$8+AV$9))*EXP(-0.5*(($A19-AV$5)/IF($A19&lt;AV$5,AV$8,AV$9))^2),0),0)</f>
        <v>0</v>
      </c>
      <c r="AW19" s="78" t="n">
        <f aca="false">IF(AND(ISNUMBER($A19),$A19&gt;=AW$6,$A19&lt;=AW$7),IFERROR(AW$10*2/(SQRT(2*PI())*(AW$8+AW$9))*EXP(-0.5*(($A19-AW$5)/IF($A19&lt;AW$5,AW$8,AW$9))^2),0),0)</f>
        <v>0</v>
      </c>
      <c r="AX19" s="78" t="n">
        <f aca="false">IF(AND(ISNUMBER($A19),$A19&gt;=AX$6,$A19&lt;=AX$7),IFERROR(AX$10*2/(SQRT(2*PI())*(AX$8+AX$9))*EXP(-0.5*(($A19-AX$5)/IF($A19&lt;AX$5,AX$8,AX$9))^2),0),0)</f>
        <v>0</v>
      </c>
      <c r="AY19" s="78" t="n">
        <f aca="false">IF(AND(ISNUMBER($A19),$A19&gt;=AY$6,$A19&lt;=AY$7),IFERROR(AY$10*2/(SQRT(2*PI())*(AY$8+AY$9))*EXP(-0.5*(($A19-AY$5)/IF($A19&lt;AY$5,AY$8,AY$9))^2),0),0)</f>
        <v>0</v>
      </c>
      <c r="AZ19" s="78" t="n">
        <f aca="false">IF(AND(ISNUMBER($A19),$A19&gt;=AZ$6,$A19&lt;=AZ$7),IFERROR(AZ$10*2/(SQRT(2*PI())*(AZ$8+AZ$9))*EXP(-0.5*(($A19-AZ$5)/IF($A19&lt;AZ$5,AZ$8,AZ$9))^2),0),0)</f>
        <v>0</v>
      </c>
      <c r="BA19" s="78" t="n">
        <f aca="false">IF(AND(ISNUMBER($A19),$A19&gt;=BA$6,$A19&lt;=BA$7),IFERROR(BA$10*2/(SQRT(2*PI())*(BA$8+BA$9))*EXP(-0.5*(($A19-BA$5)/IF($A19&lt;BA$5,BA$8,BA$9))^2),0),0)</f>
        <v>0</v>
      </c>
    </row>
    <row r="20" customFormat="false" ht="15" hidden="false" customHeight="false" outlineLevel="0" collapsed="false">
      <c r="A20" s="73" t="str">
        <f aca="false">IF(ISNUMBER('Batch Matches'!D20),'Batch Matches'!D20,"")</f>
        <v/>
      </c>
      <c r="B20" s="78" t="n">
        <f aca="false">SUM(G20:BA20)</f>
        <v>0</v>
      </c>
      <c r="C20" s="78" t="n">
        <f aca="false">MAX(G20:BA20)</f>
        <v>0</v>
      </c>
      <c r="D20" s="72" t="str">
        <f aca="false">IF(B20=0,"",MATCH(C20,G20:BA20,0))</f>
        <v/>
      </c>
      <c r="E20" s="78" t="n">
        <f aca="false">LARGE(G20:BA20,2)</f>
        <v>0</v>
      </c>
      <c r="F20" s="72" t="str">
        <f aca="false">IF(E20=0,"",MATCH(E20,G20:BA20,0))</f>
        <v/>
      </c>
      <c r="G20" s="78" t="n">
        <f aca="false">IF(AND(ISNUMBER($A20),$A20&gt;=G$6,$A20&lt;=G$7),IFERROR(G$10*2/(SQRT(2*PI())*(G$8+G$9))*EXP(-0.5*(($A20-G$5)/IF($A20&lt;G$5,G$8,G$9))^2),0),0)</f>
        <v>0</v>
      </c>
      <c r="H20" s="78" t="n">
        <f aca="false">IF(AND(ISNUMBER($A20),$A20&gt;=H$6,$A20&lt;=H$7),IFERROR(H$10*2/(SQRT(2*PI())*(H$8+H$9))*EXP(-0.5*(($A20-H$5)/IF($A20&lt;H$5,H$8,H$9))^2),0),0)</f>
        <v>0</v>
      </c>
      <c r="I20" s="78" t="n">
        <f aca="false">IF(AND(ISNUMBER($A20),$A20&gt;=I$6,$A20&lt;=I$7),IFERROR(I$10*2/(SQRT(2*PI())*(I$8+I$9))*EXP(-0.5*(($A20-I$5)/IF($A20&lt;I$5,I$8,I$9))^2),0),0)</f>
        <v>0</v>
      </c>
      <c r="J20" s="78" t="n">
        <f aca="false">IF(AND(ISNUMBER($A20),$A20&gt;=J$6,$A20&lt;=J$7),IFERROR(J$10*2/(SQRT(2*PI())*(J$8+J$9))*EXP(-0.5*(($A20-J$5)/IF($A20&lt;J$5,J$8,J$9))^2),0),0)</f>
        <v>0</v>
      </c>
      <c r="K20" s="78" t="n">
        <f aca="false">IF(AND(ISNUMBER($A20),$A20&gt;=K$6,$A20&lt;=K$7),IFERROR(K$10*2/(SQRT(2*PI())*(K$8+K$9))*EXP(-0.5*(($A20-K$5)/IF($A20&lt;K$5,K$8,K$9))^2),0),0)</f>
        <v>0</v>
      </c>
      <c r="L20" s="78" t="n">
        <f aca="false">IF(AND(ISNUMBER($A20),$A20&gt;=L$6,$A20&lt;=L$7),IFERROR(L$10*2/(SQRT(2*PI())*(L$8+L$9))*EXP(-0.5*(($A20-L$5)/IF($A20&lt;L$5,L$8,L$9))^2),0),0)</f>
        <v>0</v>
      </c>
      <c r="M20" s="78" t="n">
        <f aca="false">IF(AND(ISNUMBER($A20),$A20&gt;=M$6,$A20&lt;=M$7),IFERROR(M$10*2/(SQRT(2*PI())*(M$8+M$9))*EXP(-0.5*(($A20-M$5)/IF($A20&lt;M$5,M$8,M$9))^2),0),0)</f>
        <v>0</v>
      </c>
      <c r="N20" s="78" t="n">
        <f aca="false">IF(AND(ISNUMBER($A20),$A20&gt;=N$6,$A20&lt;=N$7),IFERROR(N$10*2/(SQRT(2*PI())*(N$8+N$9))*EXP(-0.5*(($A20-N$5)/IF($A20&lt;N$5,N$8,N$9))^2),0),0)</f>
        <v>0</v>
      </c>
      <c r="O20" s="78" t="n">
        <f aca="false">IF(AND(ISNUMBER($A20),$A20&gt;=O$6,$A20&lt;=O$7),IFERROR(O$10*2/(SQRT(2*PI())*(O$8+O$9))*EXP(-0.5*(($A20-O$5)/IF($A20&lt;O$5,O$8,O$9))^2),0),0)</f>
        <v>0</v>
      </c>
      <c r="P20" s="78" t="n">
        <f aca="false">IF(AND(ISNUMBER($A20),$A20&gt;=P$6,$A20&lt;=P$7),IFERROR(P$10*2/(SQRT(2*PI())*(P$8+P$9))*EXP(-0.5*(($A20-P$5)/IF($A20&lt;P$5,P$8,P$9))^2),0),0)</f>
        <v>0</v>
      </c>
      <c r="Q20" s="78" t="n">
        <f aca="false">IF(AND(ISNUMBER($A20),$A20&gt;=Q$6,$A20&lt;=Q$7),IFERROR(Q$10*2/(SQRT(2*PI())*(Q$8+Q$9))*EXP(-0.5*(($A20-Q$5)/IF($A20&lt;Q$5,Q$8,Q$9))^2),0),0)</f>
        <v>0</v>
      </c>
      <c r="R20" s="78" t="n">
        <f aca="false">IF(AND(ISNUMBER($A20),$A20&gt;=R$6,$A20&lt;=R$7),IFERROR(R$10*2/(SQRT(2*PI())*(R$8+R$9))*EXP(-0.5*(($A20-R$5)/IF($A20&lt;R$5,R$8,R$9))^2),0),0)</f>
        <v>0</v>
      </c>
      <c r="S20" s="78" t="n">
        <f aca="false">IF(AND(ISNUMBER($A20),$A20&gt;=S$6,$A20&lt;=S$7),IFERROR(S$10*2/(SQRT(2*PI())*(S$8+S$9))*EXP(-0.5*(($A20-S$5)/IF($A20&lt;S$5,S$8,S$9))^2),0),0)</f>
        <v>0</v>
      </c>
      <c r="T20" s="78" t="n">
        <f aca="false">IF(AND(ISNUMBER($A20),$A20&gt;=T$6,$A20&lt;=T$7),IFERROR(T$10*2/(SQRT(2*PI())*(T$8+T$9))*EXP(-0.5*(($A20-T$5)/IF($A20&lt;T$5,T$8,T$9))^2),0),0)</f>
        <v>0</v>
      </c>
      <c r="U20" s="78" t="n">
        <f aca="false">IF(AND(ISNUMBER($A20),$A20&gt;=U$6,$A20&lt;=U$7),IFERROR(U$10*2/(SQRT(2*PI())*(U$8+U$9))*EXP(-0.5*(($A20-U$5)/IF($A20&lt;U$5,U$8,U$9))^2),0),0)</f>
        <v>0</v>
      </c>
      <c r="V20" s="78" t="n">
        <f aca="false">IF(AND(ISNUMBER($A20),$A20&gt;=V$6,$A20&lt;=V$7),IFERROR(V$10*2/(SQRT(2*PI())*(V$8+V$9))*EXP(-0.5*(($A20-V$5)/IF($A20&lt;V$5,V$8,V$9))^2),0),0)</f>
        <v>0</v>
      </c>
      <c r="W20" s="78" t="n">
        <f aca="false">IF(AND(ISNUMBER($A20),$A20&gt;=W$6,$A20&lt;=W$7),IFERROR(W$10*2/(SQRT(2*PI())*(W$8+W$9))*EXP(-0.5*(($A20-W$5)/IF($A20&lt;W$5,W$8,W$9))^2),0),0)</f>
        <v>0</v>
      </c>
      <c r="X20" s="78" t="n">
        <f aca="false">IF(AND(ISNUMBER($A20),$A20&gt;=X$6,$A20&lt;=X$7),IFERROR(X$10*2/(SQRT(2*PI())*(X$8+X$9))*EXP(-0.5*(($A20-X$5)/IF($A20&lt;X$5,X$8,X$9))^2),0),0)</f>
        <v>0</v>
      </c>
      <c r="Y20" s="78" t="n">
        <f aca="false">IF(AND(ISNUMBER($A20),$A20&gt;=Y$6,$A20&lt;=Y$7),IFERROR(Y$10*2/(SQRT(2*PI())*(Y$8+Y$9))*EXP(-0.5*(($A20-Y$5)/IF($A20&lt;Y$5,Y$8,Y$9))^2),0),0)</f>
        <v>0</v>
      </c>
      <c r="Z20" s="78" t="n">
        <f aca="false">IF(AND(ISNUMBER($A20),$A20&gt;=Z$6,$A20&lt;=Z$7),IFERROR(Z$10*2/(SQRT(2*PI())*(Z$8+Z$9))*EXP(-0.5*(($A20-Z$5)/IF($A20&lt;Z$5,Z$8,Z$9))^2),0),0)</f>
        <v>0</v>
      </c>
      <c r="AA20" s="78" t="n">
        <f aca="false">IF(AND(ISNUMBER($A20),$A20&gt;=AA$6,$A20&lt;=AA$7),IFERROR(AA$10*2/(SQRT(2*PI())*(AA$8+AA$9))*EXP(-0.5*(($A20-AA$5)/IF($A20&lt;AA$5,AA$8,AA$9))^2),0),0)</f>
        <v>0</v>
      </c>
      <c r="AB20" s="78" t="n">
        <f aca="false">IF(AND(ISNUMBER($A20),$A20&gt;=AB$6,$A20&lt;=AB$7),IFERROR(AB$10*2/(SQRT(2*PI())*(AB$8+AB$9))*EXP(-0.5*(($A20-AB$5)/IF($A20&lt;AB$5,AB$8,AB$9))^2),0),0)</f>
        <v>0</v>
      </c>
      <c r="AC20" s="78" t="n">
        <f aca="false">IF(AND(ISNUMBER($A20),$A20&gt;=AC$6,$A20&lt;=AC$7),IFERROR(AC$10*2/(SQRT(2*PI())*(AC$8+AC$9))*EXP(-0.5*(($A20-AC$5)/IF($A20&lt;AC$5,AC$8,AC$9))^2),0),0)</f>
        <v>0</v>
      </c>
      <c r="AD20" s="78" t="n">
        <f aca="false">IF(AND(ISNUMBER($A20),$A20&gt;=AD$6,$A20&lt;=AD$7),IFERROR(AD$10*2/(SQRT(2*PI())*(AD$8+AD$9))*EXP(-0.5*(($A20-AD$5)/IF($A20&lt;AD$5,AD$8,AD$9))^2),0),0)</f>
        <v>0</v>
      </c>
      <c r="AE20" s="78" t="n">
        <f aca="false">IF(AND(ISNUMBER($A20),$A20&gt;=AE$6,$A20&lt;=AE$7),IFERROR(AE$10*2/(SQRT(2*PI())*(AE$8+AE$9))*EXP(-0.5*(($A20-AE$5)/IF($A20&lt;AE$5,AE$8,AE$9))^2),0),0)</f>
        <v>0</v>
      </c>
      <c r="AF20" s="78" t="n">
        <f aca="false">IF(AND(ISNUMBER($A20),$A20&gt;=AF$6,$A20&lt;=AF$7),IFERROR(AF$10*2/(SQRT(2*PI())*(AF$8+AF$9))*EXP(-0.5*(($A20-AF$5)/IF($A20&lt;AF$5,AF$8,AF$9))^2),0),0)</f>
        <v>0</v>
      </c>
      <c r="AG20" s="78" t="n">
        <f aca="false">IF(AND(ISNUMBER($A20),$A20&gt;=AG$6,$A20&lt;=AG$7),IFERROR(AG$10*2/(SQRT(2*PI())*(AG$8+AG$9))*EXP(-0.5*(($A20-AG$5)/IF($A20&lt;AG$5,AG$8,AG$9))^2),0),0)</f>
        <v>0</v>
      </c>
      <c r="AH20" s="78" t="n">
        <f aca="false">IF(AND(ISNUMBER($A20),$A20&gt;=AH$6,$A20&lt;=AH$7),IFERROR(AH$10*2/(SQRT(2*PI())*(AH$8+AH$9))*EXP(-0.5*(($A20-AH$5)/IF($A20&lt;AH$5,AH$8,AH$9))^2),0),0)</f>
        <v>0</v>
      </c>
      <c r="AI20" s="78" t="n">
        <f aca="false">IF(AND(ISNUMBER($A20),$A20&gt;=AI$6,$A20&lt;=AI$7),IFERROR(AI$10*2/(SQRT(2*PI())*(AI$8+AI$9))*EXP(-0.5*(($A20-AI$5)/IF($A20&lt;AI$5,AI$8,AI$9))^2),0),0)</f>
        <v>0</v>
      </c>
      <c r="AJ20" s="78" t="n">
        <f aca="false">IF(AND(ISNUMBER($A20),$A20&gt;=AJ$6,$A20&lt;=AJ$7),IFERROR(AJ$10*2/(SQRT(2*PI())*(AJ$8+AJ$9))*EXP(-0.5*(($A20-AJ$5)/IF($A20&lt;AJ$5,AJ$8,AJ$9))^2),0),0)</f>
        <v>0</v>
      </c>
      <c r="AK20" s="78" t="n">
        <f aca="false">IF(AND(ISNUMBER($A20),$A20&gt;=AK$6,$A20&lt;=AK$7),IFERROR(AK$10*2/(SQRT(2*PI())*(AK$8+AK$9))*EXP(-0.5*(($A20-AK$5)/IF($A20&lt;AK$5,AK$8,AK$9))^2),0),0)</f>
        <v>0</v>
      </c>
      <c r="AL20" s="78" t="n">
        <f aca="false">IF(AND(ISNUMBER($A20),$A20&gt;=AL$6,$A20&lt;=AL$7),IFERROR(AL$10*2/(SQRT(2*PI())*(AL$8+AL$9))*EXP(-0.5*(($A20-AL$5)/IF($A20&lt;AL$5,AL$8,AL$9))^2),0),0)</f>
        <v>0</v>
      </c>
      <c r="AM20" s="78" t="n">
        <f aca="false">IF(AND(ISNUMBER($A20),$A20&gt;=AM$6,$A20&lt;=AM$7),IFERROR(AM$10*2/(SQRT(2*PI())*(AM$8+AM$9))*EXP(-0.5*(($A20-AM$5)/IF($A20&lt;AM$5,AM$8,AM$9))^2),0),0)</f>
        <v>0</v>
      </c>
      <c r="AN20" s="78" t="n">
        <f aca="false">IF(AND(ISNUMBER($A20),$A20&gt;=AN$6,$A20&lt;=AN$7),IFERROR(AN$10*2/(SQRT(2*PI())*(AN$8+AN$9))*EXP(-0.5*(($A20-AN$5)/IF($A20&lt;AN$5,AN$8,AN$9))^2),0),0)</f>
        <v>0</v>
      </c>
      <c r="AO20" s="78" t="n">
        <f aca="false">IF(AND(ISNUMBER($A20),$A20&gt;=AO$6,$A20&lt;=AO$7),IFERROR(AO$10*2/(SQRT(2*PI())*(AO$8+AO$9))*EXP(-0.5*(($A20-AO$5)/IF($A20&lt;AO$5,AO$8,AO$9))^2),0),0)</f>
        <v>0</v>
      </c>
      <c r="AP20" s="78" t="n">
        <f aca="false">IF(AND(ISNUMBER($A20),$A20&gt;=AP$6,$A20&lt;=AP$7),IFERROR(AP$10*2/(SQRT(2*PI())*(AP$8+AP$9))*EXP(-0.5*(($A20-AP$5)/IF($A20&lt;AP$5,AP$8,AP$9))^2),0),0)</f>
        <v>0</v>
      </c>
      <c r="AQ20" s="78" t="n">
        <f aca="false">IF(AND(ISNUMBER($A20),$A20&gt;=AQ$6,$A20&lt;=AQ$7),IFERROR(AQ$10*2/(SQRT(2*PI())*(AQ$8+AQ$9))*EXP(-0.5*(($A20-AQ$5)/IF($A20&lt;AQ$5,AQ$8,AQ$9))^2),0),0)</f>
        <v>0</v>
      </c>
      <c r="AR20" s="78" t="n">
        <f aca="false">IF(AND(ISNUMBER($A20),$A20&gt;=AR$6,$A20&lt;=AR$7),IFERROR(AR$10*2/(SQRT(2*PI())*(AR$8+AR$9))*EXP(-0.5*(($A20-AR$5)/IF($A20&lt;AR$5,AR$8,AR$9))^2),0),0)</f>
        <v>0</v>
      </c>
      <c r="AS20" s="78" t="n">
        <f aca="false">IF(AND(ISNUMBER($A20),$A20&gt;=AS$6,$A20&lt;=AS$7),IFERROR(AS$10*2/(SQRT(2*PI())*(AS$8+AS$9))*EXP(-0.5*(($A20-AS$5)/IF($A20&lt;AS$5,AS$8,AS$9))^2),0),0)</f>
        <v>0</v>
      </c>
      <c r="AT20" s="78" t="n">
        <f aca="false">IF(AND(ISNUMBER($A20),$A20&gt;=AT$6,$A20&lt;=AT$7),IFERROR(AT$10*2/(SQRT(2*PI())*(AT$8+AT$9))*EXP(-0.5*(($A20-AT$5)/IF($A20&lt;AT$5,AT$8,AT$9))^2),0),0)</f>
        <v>0</v>
      </c>
      <c r="AU20" s="78" t="n">
        <f aca="false">IF(AND(ISNUMBER($A20),$A20&gt;=AU$6,$A20&lt;=AU$7),IFERROR(AU$10*2/(SQRT(2*PI())*(AU$8+AU$9))*EXP(-0.5*(($A20-AU$5)/IF($A20&lt;AU$5,AU$8,AU$9))^2),0),0)</f>
        <v>0</v>
      </c>
      <c r="AV20" s="78" t="n">
        <f aca="false">IF(AND(ISNUMBER($A20),$A20&gt;=AV$6,$A20&lt;=AV$7),IFERROR(AV$10*2/(SQRT(2*PI())*(AV$8+AV$9))*EXP(-0.5*(($A20-AV$5)/IF($A20&lt;AV$5,AV$8,AV$9))^2),0),0)</f>
        <v>0</v>
      </c>
      <c r="AW20" s="78" t="n">
        <f aca="false">IF(AND(ISNUMBER($A20),$A20&gt;=AW$6,$A20&lt;=AW$7),IFERROR(AW$10*2/(SQRT(2*PI())*(AW$8+AW$9))*EXP(-0.5*(($A20-AW$5)/IF($A20&lt;AW$5,AW$8,AW$9))^2),0),0)</f>
        <v>0</v>
      </c>
      <c r="AX20" s="78" t="n">
        <f aca="false">IF(AND(ISNUMBER($A20),$A20&gt;=AX$6,$A20&lt;=AX$7),IFERROR(AX$10*2/(SQRT(2*PI())*(AX$8+AX$9))*EXP(-0.5*(($A20-AX$5)/IF($A20&lt;AX$5,AX$8,AX$9))^2),0),0)</f>
        <v>0</v>
      </c>
      <c r="AY20" s="78" t="n">
        <f aca="false">IF(AND(ISNUMBER($A20),$A20&gt;=AY$6,$A20&lt;=AY$7),IFERROR(AY$10*2/(SQRT(2*PI())*(AY$8+AY$9))*EXP(-0.5*(($A20-AY$5)/IF($A20&lt;AY$5,AY$8,AY$9))^2),0),0)</f>
        <v>0</v>
      </c>
      <c r="AZ20" s="78" t="n">
        <f aca="false">IF(AND(ISNUMBER($A20),$A20&gt;=AZ$6,$A20&lt;=AZ$7),IFERROR(AZ$10*2/(SQRT(2*PI())*(AZ$8+AZ$9))*EXP(-0.5*(($A20-AZ$5)/IF($A20&lt;AZ$5,AZ$8,AZ$9))^2),0),0)</f>
        <v>0</v>
      </c>
      <c r="BA20" s="78" t="n">
        <f aca="false">IF(AND(ISNUMBER($A20),$A20&gt;=BA$6,$A20&lt;=BA$7),IFERROR(BA$10*2/(SQRT(2*PI())*(BA$8+BA$9))*EXP(-0.5*(($A20-BA$5)/IF($A20&lt;BA$5,BA$8,BA$9))^2),0),0)</f>
        <v>0</v>
      </c>
    </row>
    <row r="21" customFormat="false" ht="15" hidden="false" customHeight="false" outlineLevel="0" collapsed="false">
      <c r="A21" s="73" t="str">
        <f aca="false">IF(ISNUMBER('Batch Matches'!D21),'Batch Matches'!D21,"")</f>
        <v/>
      </c>
      <c r="B21" s="78" t="n">
        <f aca="false">SUM(G21:BA21)</f>
        <v>0</v>
      </c>
      <c r="C21" s="78" t="n">
        <f aca="false">MAX(G21:BA21)</f>
        <v>0</v>
      </c>
      <c r="D21" s="72" t="str">
        <f aca="false">IF(B21=0,"",MATCH(C21,G21:BA21,0))</f>
        <v/>
      </c>
      <c r="E21" s="78" t="n">
        <f aca="false">LARGE(G21:BA21,2)</f>
        <v>0</v>
      </c>
      <c r="F21" s="72" t="str">
        <f aca="false">IF(E21=0,"",MATCH(E21,G21:BA21,0))</f>
        <v/>
      </c>
      <c r="G21" s="78" t="n">
        <f aca="false">IF(AND(ISNUMBER($A21),$A21&gt;=G$6,$A21&lt;=G$7),IFERROR(G$10*2/(SQRT(2*PI())*(G$8+G$9))*EXP(-0.5*(($A21-G$5)/IF($A21&lt;G$5,G$8,G$9))^2),0),0)</f>
        <v>0</v>
      </c>
      <c r="H21" s="78" t="n">
        <f aca="false">IF(AND(ISNUMBER($A21),$A21&gt;=H$6,$A21&lt;=H$7),IFERROR(H$10*2/(SQRT(2*PI())*(H$8+H$9))*EXP(-0.5*(($A21-H$5)/IF($A21&lt;H$5,H$8,H$9))^2),0),0)</f>
        <v>0</v>
      </c>
      <c r="I21" s="78" t="n">
        <f aca="false">IF(AND(ISNUMBER($A21),$A21&gt;=I$6,$A21&lt;=I$7),IFERROR(I$10*2/(SQRT(2*PI())*(I$8+I$9))*EXP(-0.5*(($A21-I$5)/IF($A21&lt;I$5,I$8,I$9))^2),0),0)</f>
        <v>0</v>
      </c>
      <c r="J21" s="78" t="n">
        <f aca="false">IF(AND(ISNUMBER($A21),$A21&gt;=J$6,$A21&lt;=J$7),IFERROR(J$10*2/(SQRT(2*PI())*(J$8+J$9))*EXP(-0.5*(($A21-J$5)/IF($A21&lt;J$5,J$8,J$9))^2),0),0)</f>
        <v>0</v>
      </c>
      <c r="K21" s="78" t="n">
        <f aca="false">IF(AND(ISNUMBER($A21),$A21&gt;=K$6,$A21&lt;=K$7),IFERROR(K$10*2/(SQRT(2*PI())*(K$8+K$9))*EXP(-0.5*(($A21-K$5)/IF($A21&lt;K$5,K$8,K$9))^2),0),0)</f>
        <v>0</v>
      </c>
      <c r="L21" s="78" t="n">
        <f aca="false">IF(AND(ISNUMBER($A21),$A21&gt;=L$6,$A21&lt;=L$7),IFERROR(L$10*2/(SQRT(2*PI())*(L$8+L$9))*EXP(-0.5*(($A21-L$5)/IF($A21&lt;L$5,L$8,L$9))^2),0),0)</f>
        <v>0</v>
      </c>
      <c r="M21" s="78" t="n">
        <f aca="false">IF(AND(ISNUMBER($A21),$A21&gt;=M$6,$A21&lt;=M$7),IFERROR(M$10*2/(SQRT(2*PI())*(M$8+M$9))*EXP(-0.5*(($A21-M$5)/IF($A21&lt;M$5,M$8,M$9))^2),0),0)</f>
        <v>0</v>
      </c>
      <c r="N21" s="78" t="n">
        <f aca="false">IF(AND(ISNUMBER($A21),$A21&gt;=N$6,$A21&lt;=N$7),IFERROR(N$10*2/(SQRT(2*PI())*(N$8+N$9))*EXP(-0.5*(($A21-N$5)/IF($A21&lt;N$5,N$8,N$9))^2),0),0)</f>
        <v>0</v>
      </c>
      <c r="O21" s="78" t="n">
        <f aca="false">IF(AND(ISNUMBER($A21),$A21&gt;=O$6,$A21&lt;=O$7),IFERROR(O$10*2/(SQRT(2*PI())*(O$8+O$9))*EXP(-0.5*(($A21-O$5)/IF($A21&lt;O$5,O$8,O$9))^2),0),0)</f>
        <v>0</v>
      </c>
      <c r="P21" s="78" t="n">
        <f aca="false">IF(AND(ISNUMBER($A21),$A21&gt;=P$6,$A21&lt;=P$7),IFERROR(P$10*2/(SQRT(2*PI())*(P$8+P$9))*EXP(-0.5*(($A21-P$5)/IF($A21&lt;P$5,P$8,P$9))^2),0),0)</f>
        <v>0</v>
      </c>
      <c r="Q21" s="78" t="n">
        <f aca="false">IF(AND(ISNUMBER($A21),$A21&gt;=Q$6,$A21&lt;=Q$7),IFERROR(Q$10*2/(SQRT(2*PI())*(Q$8+Q$9))*EXP(-0.5*(($A21-Q$5)/IF($A21&lt;Q$5,Q$8,Q$9))^2),0),0)</f>
        <v>0</v>
      </c>
      <c r="R21" s="78" t="n">
        <f aca="false">IF(AND(ISNUMBER($A21),$A21&gt;=R$6,$A21&lt;=R$7),IFERROR(R$10*2/(SQRT(2*PI())*(R$8+R$9))*EXP(-0.5*(($A21-R$5)/IF($A21&lt;R$5,R$8,R$9))^2),0),0)</f>
        <v>0</v>
      </c>
      <c r="S21" s="78" t="n">
        <f aca="false">IF(AND(ISNUMBER($A21),$A21&gt;=S$6,$A21&lt;=S$7),IFERROR(S$10*2/(SQRT(2*PI())*(S$8+S$9))*EXP(-0.5*(($A21-S$5)/IF($A21&lt;S$5,S$8,S$9))^2),0),0)</f>
        <v>0</v>
      </c>
      <c r="T21" s="78" t="n">
        <f aca="false">IF(AND(ISNUMBER($A21),$A21&gt;=T$6,$A21&lt;=T$7),IFERROR(T$10*2/(SQRT(2*PI())*(T$8+T$9))*EXP(-0.5*(($A21-T$5)/IF($A21&lt;T$5,T$8,T$9))^2),0),0)</f>
        <v>0</v>
      </c>
      <c r="U21" s="78" t="n">
        <f aca="false">IF(AND(ISNUMBER($A21),$A21&gt;=U$6,$A21&lt;=U$7),IFERROR(U$10*2/(SQRT(2*PI())*(U$8+U$9))*EXP(-0.5*(($A21-U$5)/IF($A21&lt;U$5,U$8,U$9))^2),0),0)</f>
        <v>0</v>
      </c>
      <c r="V21" s="78" t="n">
        <f aca="false">IF(AND(ISNUMBER($A21),$A21&gt;=V$6,$A21&lt;=V$7),IFERROR(V$10*2/(SQRT(2*PI())*(V$8+V$9))*EXP(-0.5*(($A21-V$5)/IF($A21&lt;V$5,V$8,V$9))^2),0),0)</f>
        <v>0</v>
      </c>
      <c r="W21" s="78" t="n">
        <f aca="false">IF(AND(ISNUMBER($A21),$A21&gt;=W$6,$A21&lt;=W$7),IFERROR(W$10*2/(SQRT(2*PI())*(W$8+W$9))*EXP(-0.5*(($A21-W$5)/IF($A21&lt;W$5,W$8,W$9))^2),0),0)</f>
        <v>0</v>
      </c>
      <c r="X21" s="78" t="n">
        <f aca="false">IF(AND(ISNUMBER($A21),$A21&gt;=X$6,$A21&lt;=X$7),IFERROR(X$10*2/(SQRT(2*PI())*(X$8+X$9))*EXP(-0.5*(($A21-X$5)/IF($A21&lt;X$5,X$8,X$9))^2),0),0)</f>
        <v>0</v>
      </c>
      <c r="Y21" s="78" t="n">
        <f aca="false">IF(AND(ISNUMBER($A21),$A21&gt;=Y$6,$A21&lt;=Y$7),IFERROR(Y$10*2/(SQRT(2*PI())*(Y$8+Y$9))*EXP(-0.5*(($A21-Y$5)/IF($A21&lt;Y$5,Y$8,Y$9))^2),0),0)</f>
        <v>0</v>
      </c>
      <c r="Z21" s="78" t="n">
        <f aca="false">IF(AND(ISNUMBER($A21),$A21&gt;=Z$6,$A21&lt;=Z$7),IFERROR(Z$10*2/(SQRT(2*PI())*(Z$8+Z$9))*EXP(-0.5*(($A21-Z$5)/IF($A21&lt;Z$5,Z$8,Z$9))^2),0),0)</f>
        <v>0</v>
      </c>
      <c r="AA21" s="78" t="n">
        <f aca="false">IF(AND(ISNUMBER($A21),$A21&gt;=AA$6,$A21&lt;=AA$7),IFERROR(AA$10*2/(SQRT(2*PI())*(AA$8+AA$9))*EXP(-0.5*(($A21-AA$5)/IF($A21&lt;AA$5,AA$8,AA$9))^2),0),0)</f>
        <v>0</v>
      </c>
      <c r="AB21" s="78" t="n">
        <f aca="false">IF(AND(ISNUMBER($A21),$A21&gt;=AB$6,$A21&lt;=AB$7),IFERROR(AB$10*2/(SQRT(2*PI())*(AB$8+AB$9))*EXP(-0.5*(($A21-AB$5)/IF($A21&lt;AB$5,AB$8,AB$9))^2),0),0)</f>
        <v>0</v>
      </c>
      <c r="AC21" s="78" t="n">
        <f aca="false">IF(AND(ISNUMBER($A21),$A21&gt;=AC$6,$A21&lt;=AC$7),IFERROR(AC$10*2/(SQRT(2*PI())*(AC$8+AC$9))*EXP(-0.5*(($A21-AC$5)/IF($A21&lt;AC$5,AC$8,AC$9))^2),0),0)</f>
        <v>0</v>
      </c>
      <c r="AD21" s="78" t="n">
        <f aca="false">IF(AND(ISNUMBER($A21),$A21&gt;=AD$6,$A21&lt;=AD$7),IFERROR(AD$10*2/(SQRT(2*PI())*(AD$8+AD$9))*EXP(-0.5*(($A21-AD$5)/IF($A21&lt;AD$5,AD$8,AD$9))^2),0),0)</f>
        <v>0</v>
      </c>
      <c r="AE21" s="78" t="n">
        <f aca="false">IF(AND(ISNUMBER($A21),$A21&gt;=AE$6,$A21&lt;=AE$7),IFERROR(AE$10*2/(SQRT(2*PI())*(AE$8+AE$9))*EXP(-0.5*(($A21-AE$5)/IF($A21&lt;AE$5,AE$8,AE$9))^2),0),0)</f>
        <v>0</v>
      </c>
      <c r="AF21" s="78" t="n">
        <f aca="false">IF(AND(ISNUMBER($A21),$A21&gt;=AF$6,$A21&lt;=AF$7),IFERROR(AF$10*2/(SQRT(2*PI())*(AF$8+AF$9))*EXP(-0.5*(($A21-AF$5)/IF($A21&lt;AF$5,AF$8,AF$9))^2),0),0)</f>
        <v>0</v>
      </c>
      <c r="AG21" s="78" t="n">
        <f aca="false">IF(AND(ISNUMBER($A21),$A21&gt;=AG$6,$A21&lt;=AG$7),IFERROR(AG$10*2/(SQRT(2*PI())*(AG$8+AG$9))*EXP(-0.5*(($A21-AG$5)/IF($A21&lt;AG$5,AG$8,AG$9))^2),0),0)</f>
        <v>0</v>
      </c>
      <c r="AH21" s="78" t="n">
        <f aca="false">IF(AND(ISNUMBER($A21),$A21&gt;=AH$6,$A21&lt;=AH$7),IFERROR(AH$10*2/(SQRT(2*PI())*(AH$8+AH$9))*EXP(-0.5*(($A21-AH$5)/IF($A21&lt;AH$5,AH$8,AH$9))^2),0),0)</f>
        <v>0</v>
      </c>
      <c r="AI21" s="78" t="n">
        <f aca="false">IF(AND(ISNUMBER($A21),$A21&gt;=AI$6,$A21&lt;=AI$7),IFERROR(AI$10*2/(SQRT(2*PI())*(AI$8+AI$9))*EXP(-0.5*(($A21-AI$5)/IF($A21&lt;AI$5,AI$8,AI$9))^2),0),0)</f>
        <v>0</v>
      </c>
      <c r="AJ21" s="78" t="n">
        <f aca="false">IF(AND(ISNUMBER($A21),$A21&gt;=AJ$6,$A21&lt;=AJ$7),IFERROR(AJ$10*2/(SQRT(2*PI())*(AJ$8+AJ$9))*EXP(-0.5*(($A21-AJ$5)/IF($A21&lt;AJ$5,AJ$8,AJ$9))^2),0),0)</f>
        <v>0</v>
      </c>
      <c r="AK21" s="78" t="n">
        <f aca="false">IF(AND(ISNUMBER($A21),$A21&gt;=AK$6,$A21&lt;=AK$7),IFERROR(AK$10*2/(SQRT(2*PI())*(AK$8+AK$9))*EXP(-0.5*(($A21-AK$5)/IF($A21&lt;AK$5,AK$8,AK$9))^2),0),0)</f>
        <v>0</v>
      </c>
      <c r="AL21" s="78" t="n">
        <f aca="false">IF(AND(ISNUMBER($A21),$A21&gt;=AL$6,$A21&lt;=AL$7),IFERROR(AL$10*2/(SQRT(2*PI())*(AL$8+AL$9))*EXP(-0.5*(($A21-AL$5)/IF($A21&lt;AL$5,AL$8,AL$9))^2),0),0)</f>
        <v>0</v>
      </c>
      <c r="AM21" s="78" t="n">
        <f aca="false">IF(AND(ISNUMBER($A21),$A21&gt;=AM$6,$A21&lt;=AM$7),IFERROR(AM$10*2/(SQRT(2*PI())*(AM$8+AM$9))*EXP(-0.5*(($A21-AM$5)/IF($A21&lt;AM$5,AM$8,AM$9))^2),0),0)</f>
        <v>0</v>
      </c>
      <c r="AN21" s="78" t="n">
        <f aca="false">IF(AND(ISNUMBER($A21),$A21&gt;=AN$6,$A21&lt;=AN$7),IFERROR(AN$10*2/(SQRT(2*PI())*(AN$8+AN$9))*EXP(-0.5*(($A21-AN$5)/IF($A21&lt;AN$5,AN$8,AN$9))^2),0),0)</f>
        <v>0</v>
      </c>
      <c r="AO21" s="78" t="n">
        <f aca="false">IF(AND(ISNUMBER($A21),$A21&gt;=AO$6,$A21&lt;=AO$7),IFERROR(AO$10*2/(SQRT(2*PI())*(AO$8+AO$9))*EXP(-0.5*(($A21-AO$5)/IF($A21&lt;AO$5,AO$8,AO$9))^2),0),0)</f>
        <v>0</v>
      </c>
      <c r="AP21" s="78" t="n">
        <f aca="false">IF(AND(ISNUMBER($A21),$A21&gt;=AP$6,$A21&lt;=AP$7),IFERROR(AP$10*2/(SQRT(2*PI())*(AP$8+AP$9))*EXP(-0.5*(($A21-AP$5)/IF($A21&lt;AP$5,AP$8,AP$9))^2),0),0)</f>
        <v>0</v>
      </c>
      <c r="AQ21" s="78" t="n">
        <f aca="false">IF(AND(ISNUMBER($A21),$A21&gt;=AQ$6,$A21&lt;=AQ$7),IFERROR(AQ$10*2/(SQRT(2*PI())*(AQ$8+AQ$9))*EXP(-0.5*(($A21-AQ$5)/IF($A21&lt;AQ$5,AQ$8,AQ$9))^2),0),0)</f>
        <v>0</v>
      </c>
      <c r="AR21" s="78" t="n">
        <f aca="false">IF(AND(ISNUMBER($A21),$A21&gt;=AR$6,$A21&lt;=AR$7),IFERROR(AR$10*2/(SQRT(2*PI())*(AR$8+AR$9))*EXP(-0.5*(($A21-AR$5)/IF($A21&lt;AR$5,AR$8,AR$9))^2),0),0)</f>
        <v>0</v>
      </c>
      <c r="AS21" s="78" t="n">
        <f aca="false">IF(AND(ISNUMBER($A21),$A21&gt;=AS$6,$A21&lt;=AS$7),IFERROR(AS$10*2/(SQRT(2*PI())*(AS$8+AS$9))*EXP(-0.5*(($A21-AS$5)/IF($A21&lt;AS$5,AS$8,AS$9))^2),0),0)</f>
        <v>0</v>
      </c>
      <c r="AT21" s="78" t="n">
        <f aca="false">IF(AND(ISNUMBER($A21),$A21&gt;=AT$6,$A21&lt;=AT$7),IFERROR(AT$10*2/(SQRT(2*PI())*(AT$8+AT$9))*EXP(-0.5*(($A21-AT$5)/IF($A21&lt;AT$5,AT$8,AT$9))^2),0),0)</f>
        <v>0</v>
      </c>
      <c r="AU21" s="78" t="n">
        <f aca="false">IF(AND(ISNUMBER($A21),$A21&gt;=AU$6,$A21&lt;=AU$7),IFERROR(AU$10*2/(SQRT(2*PI())*(AU$8+AU$9))*EXP(-0.5*(($A21-AU$5)/IF($A21&lt;AU$5,AU$8,AU$9))^2),0),0)</f>
        <v>0</v>
      </c>
      <c r="AV21" s="78" t="n">
        <f aca="false">IF(AND(ISNUMBER($A21),$A21&gt;=AV$6,$A21&lt;=AV$7),IFERROR(AV$10*2/(SQRT(2*PI())*(AV$8+AV$9))*EXP(-0.5*(($A21-AV$5)/IF($A21&lt;AV$5,AV$8,AV$9))^2),0),0)</f>
        <v>0</v>
      </c>
      <c r="AW21" s="78" t="n">
        <f aca="false">IF(AND(ISNUMBER($A21),$A21&gt;=AW$6,$A21&lt;=AW$7),IFERROR(AW$10*2/(SQRT(2*PI())*(AW$8+AW$9))*EXP(-0.5*(($A21-AW$5)/IF($A21&lt;AW$5,AW$8,AW$9))^2),0),0)</f>
        <v>0</v>
      </c>
      <c r="AX21" s="78" t="n">
        <f aca="false">IF(AND(ISNUMBER($A21),$A21&gt;=AX$6,$A21&lt;=AX$7),IFERROR(AX$10*2/(SQRT(2*PI())*(AX$8+AX$9))*EXP(-0.5*(($A21-AX$5)/IF($A21&lt;AX$5,AX$8,AX$9))^2),0),0)</f>
        <v>0</v>
      </c>
      <c r="AY21" s="78" t="n">
        <f aca="false">IF(AND(ISNUMBER($A21),$A21&gt;=AY$6,$A21&lt;=AY$7),IFERROR(AY$10*2/(SQRT(2*PI())*(AY$8+AY$9))*EXP(-0.5*(($A21-AY$5)/IF($A21&lt;AY$5,AY$8,AY$9))^2),0),0)</f>
        <v>0</v>
      </c>
      <c r="AZ21" s="78" t="n">
        <f aca="false">IF(AND(ISNUMBER($A21),$A21&gt;=AZ$6,$A21&lt;=AZ$7),IFERROR(AZ$10*2/(SQRT(2*PI())*(AZ$8+AZ$9))*EXP(-0.5*(($A21-AZ$5)/IF($A21&lt;AZ$5,AZ$8,AZ$9))^2),0),0)</f>
        <v>0</v>
      </c>
      <c r="BA21" s="78" t="n">
        <f aca="false">IF(AND(ISNUMBER($A21),$A21&gt;=BA$6,$A21&lt;=BA$7),IFERROR(BA$10*2/(SQRT(2*PI())*(BA$8+BA$9))*EXP(-0.5*(($A21-BA$5)/IF($A21&lt;BA$5,BA$8,BA$9))^2),0),0)</f>
        <v>0</v>
      </c>
    </row>
    <row r="22" customFormat="false" ht="15" hidden="false" customHeight="false" outlineLevel="0" collapsed="false">
      <c r="A22" s="73" t="str">
        <f aca="false">IF(ISNUMBER('Batch Matches'!D22),'Batch Matches'!D22,"")</f>
        <v/>
      </c>
      <c r="B22" s="78" t="n">
        <f aca="false">SUM(G22:BA22)</f>
        <v>0</v>
      </c>
      <c r="C22" s="78" t="n">
        <f aca="false">MAX(G22:BA22)</f>
        <v>0</v>
      </c>
      <c r="D22" s="72" t="str">
        <f aca="false">IF(B22=0,"",MATCH(C22,G22:BA22,0))</f>
        <v/>
      </c>
      <c r="E22" s="78" t="n">
        <f aca="false">LARGE(G22:BA22,2)</f>
        <v>0</v>
      </c>
      <c r="F22" s="72" t="str">
        <f aca="false">IF(E22=0,"",MATCH(E22,G22:BA22,0))</f>
        <v/>
      </c>
      <c r="G22" s="78" t="n">
        <f aca="false">IF(AND(ISNUMBER($A22),$A22&gt;=G$6,$A22&lt;=G$7),IFERROR(G$10*2/(SQRT(2*PI())*(G$8+G$9))*EXP(-0.5*(($A22-G$5)/IF($A22&lt;G$5,G$8,G$9))^2),0),0)</f>
        <v>0</v>
      </c>
      <c r="H22" s="78" t="n">
        <f aca="false">IF(AND(ISNUMBER($A22),$A22&gt;=H$6,$A22&lt;=H$7),IFERROR(H$10*2/(SQRT(2*PI())*(H$8+H$9))*EXP(-0.5*(($A22-H$5)/IF($A22&lt;H$5,H$8,H$9))^2),0),0)</f>
        <v>0</v>
      </c>
      <c r="I22" s="78" t="n">
        <f aca="false">IF(AND(ISNUMBER($A22),$A22&gt;=I$6,$A22&lt;=I$7),IFERROR(I$10*2/(SQRT(2*PI())*(I$8+I$9))*EXP(-0.5*(($A22-I$5)/IF($A22&lt;I$5,I$8,I$9))^2),0),0)</f>
        <v>0</v>
      </c>
      <c r="J22" s="78" t="n">
        <f aca="false">IF(AND(ISNUMBER($A22),$A22&gt;=J$6,$A22&lt;=J$7),IFERROR(J$10*2/(SQRT(2*PI())*(J$8+J$9))*EXP(-0.5*(($A22-J$5)/IF($A22&lt;J$5,J$8,J$9))^2),0),0)</f>
        <v>0</v>
      </c>
      <c r="K22" s="78" t="n">
        <f aca="false">IF(AND(ISNUMBER($A22),$A22&gt;=K$6,$A22&lt;=K$7),IFERROR(K$10*2/(SQRT(2*PI())*(K$8+K$9))*EXP(-0.5*(($A22-K$5)/IF($A22&lt;K$5,K$8,K$9))^2),0),0)</f>
        <v>0</v>
      </c>
      <c r="L22" s="78" t="n">
        <f aca="false">IF(AND(ISNUMBER($A22),$A22&gt;=L$6,$A22&lt;=L$7),IFERROR(L$10*2/(SQRT(2*PI())*(L$8+L$9))*EXP(-0.5*(($A22-L$5)/IF($A22&lt;L$5,L$8,L$9))^2),0),0)</f>
        <v>0</v>
      </c>
      <c r="M22" s="78" t="n">
        <f aca="false">IF(AND(ISNUMBER($A22),$A22&gt;=M$6,$A22&lt;=M$7),IFERROR(M$10*2/(SQRT(2*PI())*(M$8+M$9))*EXP(-0.5*(($A22-M$5)/IF($A22&lt;M$5,M$8,M$9))^2),0),0)</f>
        <v>0</v>
      </c>
      <c r="N22" s="78" t="n">
        <f aca="false">IF(AND(ISNUMBER($A22),$A22&gt;=N$6,$A22&lt;=N$7),IFERROR(N$10*2/(SQRT(2*PI())*(N$8+N$9))*EXP(-0.5*(($A22-N$5)/IF($A22&lt;N$5,N$8,N$9))^2),0),0)</f>
        <v>0</v>
      </c>
      <c r="O22" s="78" t="n">
        <f aca="false">IF(AND(ISNUMBER($A22),$A22&gt;=O$6,$A22&lt;=O$7),IFERROR(O$10*2/(SQRT(2*PI())*(O$8+O$9))*EXP(-0.5*(($A22-O$5)/IF($A22&lt;O$5,O$8,O$9))^2),0),0)</f>
        <v>0</v>
      </c>
      <c r="P22" s="78" t="n">
        <f aca="false">IF(AND(ISNUMBER($A22),$A22&gt;=P$6,$A22&lt;=P$7),IFERROR(P$10*2/(SQRT(2*PI())*(P$8+P$9))*EXP(-0.5*(($A22-P$5)/IF($A22&lt;P$5,P$8,P$9))^2),0),0)</f>
        <v>0</v>
      </c>
      <c r="Q22" s="78" t="n">
        <f aca="false">IF(AND(ISNUMBER($A22),$A22&gt;=Q$6,$A22&lt;=Q$7),IFERROR(Q$10*2/(SQRT(2*PI())*(Q$8+Q$9))*EXP(-0.5*(($A22-Q$5)/IF($A22&lt;Q$5,Q$8,Q$9))^2),0),0)</f>
        <v>0</v>
      </c>
      <c r="R22" s="78" t="n">
        <f aca="false">IF(AND(ISNUMBER($A22),$A22&gt;=R$6,$A22&lt;=R$7),IFERROR(R$10*2/(SQRT(2*PI())*(R$8+R$9))*EXP(-0.5*(($A22-R$5)/IF($A22&lt;R$5,R$8,R$9))^2),0),0)</f>
        <v>0</v>
      </c>
      <c r="S22" s="78" t="n">
        <f aca="false">IF(AND(ISNUMBER($A22),$A22&gt;=S$6,$A22&lt;=S$7),IFERROR(S$10*2/(SQRT(2*PI())*(S$8+S$9))*EXP(-0.5*(($A22-S$5)/IF($A22&lt;S$5,S$8,S$9))^2),0),0)</f>
        <v>0</v>
      </c>
      <c r="T22" s="78" t="n">
        <f aca="false">IF(AND(ISNUMBER($A22),$A22&gt;=T$6,$A22&lt;=T$7),IFERROR(T$10*2/(SQRT(2*PI())*(T$8+T$9))*EXP(-0.5*(($A22-T$5)/IF($A22&lt;T$5,T$8,T$9))^2),0),0)</f>
        <v>0</v>
      </c>
      <c r="U22" s="78" t="n">
        <f aca="false">IF(AND(ISNUMBER($A22),$A22&gt;=U$6,$A22&lt;=U$7),IFERROR(U$10*2/(SQRT(2*PI())*(U$8+U$9))*EXP(-0.5*(($A22-U$5)/IF($A22&lt;U$5,U$8,U$9))^2),0),0)</f>
        <v>0</v>
      </c>
      <c r="V22" s="78" t="n">
        <f aca="false">IF(AND(ISNUMBER($A22),$A22&gt;=V$6,$A22&lt;=V$7),IFERROR(V$10*2/(SQRT(2*PI())*(V$8+V$9))*EXP(-0.5*(($A22-V$5)/IF($A22&lt;V$5,V$8,V$9))^2),0),0)</f>
        <v>0</v>
      </c>
      <c r="W22" s="78" t="n">
        <f aca="false">IF(AND(ISNUMBER($A22),$A22&gt;=W$6,$A22&lt;=W$7),IFERROR(W$10*2/(SQRT(2*PI())*(W$8+W$9))*EXP(-0.5*(($A22-W$5)/IF($A22&lt;W$5,W$8,W$9))^2),0),0)</f>
        <v>0</v>
      </c>
      <c r="X22" s="78" t="n">
        <f aca="false">IF(AND(ISNUMBER($A22),$A22&gt;=X$6,$A22&lt;=X$7),IFERROR(X$10*2/(SQRT(2*PI())*(X$8+X$9))*EXP(-0.5*(($A22-X$5)/IF($A22&lt;X$5,X$8,X$9))^2),0),0)</f>
        <v>0</v>
      </c>
      <c r="Y22" s="78" t="n">
        <f aca="false">IF(AND(ISNUMBER($A22),$A22&gt;=Y$6,$A22&lt;=Y$7),IFERROR(Y$10*2/(SQRT(2*PI())*(Y$8+Y$9))*EXP(-0.5*(($A22-Y$5)/IF($A22&lt;Y$5,Y$8,Y$9))^2),0),0)</f>
        <v>0</v>
      </c>
      <c r="Z22" s="78" t="n">
        <f aca="false">IF(AND(ISNUMBER($A22),$A22&gt;=Z$6,$A22&lt;=Z$7),IFERROR(Z$10*2/(SQRT(2*PI())*(Z$8+Z$9))*EXP(-0.5*(($A22-Z$5)/IF($A22&lt;Z$5,Z$8,Z$9))^2),0),0)</f>
        <v>0</v>
      </c>
      <c r="AA22" s="78" t="n">
        <f aca="false">IF(AND(ISNUMBER($A22),$A22&gt;=AA$6,$A22&lt;=AA$7),IFERROR(AA$10*2/(SQRT(2*PI())*(AA$8+AA$9))*EXP(-0.5*(($A22-AA$5)/IF($A22&lt;AA$5,AA$8,AA$9))^2),0),0)</f>
        <v>0</v>
      </c>
      <c r="AB22" s="78" t="n">
        <f aca="false">IF(AND(ISNUMBER($A22),$A22&gt;=AB$6,$A22&lt;=AB$7),IFERROR(AB$10*2/(SQRT(2*PI())*(AB$8+AB$9))*EXP(-0.5*(($A22-AB$5)/IF($A22&lt;AB$5,AB$8,AB$9))^2),0),0)</f>
        <v>0</v>
      </c>
      <c r="AC22" s="78" t="n">
        <f aca="false">IF(AND(ISNUMBER($A22),$A22&gt;=AC$6,$A22&lt;=AC$7),IFERROR(AC$10*2/(SQRT(2*PI())*(AC$8+AC$9))*EXP(-0.5*(($A22-AC$5)/IF($A22&lt;AC$5,AC$8,AC$9))^2),0),0)</f>
        <v>0</v>
      </c>
      <c r="AD22" s="78" t="n">
        <f aca="false">IF(AND(ISNUMBER($A22),$A22&gt;=AD$6,$A22&lt;=AD$7),IFERROR(AD$10*2/(SQRT(2*PI())*(AD$8+AD$9))*EXP(-0.5*(($A22-AD$5)/IF($A22&lt;AD$5,AD$8,AD$9))^2),0),0)</f>
        <v>0</v>
      </c>
      <c r="AE22" s="78" t="n">
        <f aca="false">IF(AND(ISNUMBER($A22),$A22&gt;=AE$6,$A22&lt;=AE$7),IFERROR(AE$10*2/(SQRT(2*PI())*(AE$8+AE$9))*EXP(-0.5*(($A22-AE$5)/IF($A22&lt;AE$5,AE$8,AE$9))^2),0),0)</f>
        <v>0</v>
      </c>
      <c r="AF22" s="78" t="n">
        <f aca="false">IF(AND(ISNUMBER($A22),$A22&gt;=AF$6,$A22&lt;=AF$7),IFERROR(AF$10*2/(SQRT(2*PI())*(AF$8+AF$9))*EXP(-0.5*(($A22-AF$5)/IF($A22&lt;AF$5,AF$8,AF$9))^2),0),0)</f>
        <v>0</v>
      </c>
      <c r="AG22" s="78" t="n">
        <f aca="false">IF(AND(ISNUMBER($A22),$A22&gt;=AG$6,$A22&lt;=AG$7),IFERROR(AG$10*2/(SQRT(2*PI())*(AG$8+AG$9))*EXP(-0.5*(($A22-AG$5)/IF($A22&lt;AG$5,AG$8,AG$9))^2),0),0)</f>
        <v>0</v>
      </c>
      <c r="AH22" s="78" t="n">
        <f aca="false">IF(AND(ISNUMBER($A22),$A22&gt;=AH$6,$A22&lt;=AH$7),IFERROR(AH$10*2/(SQRT(2*PI())*(AH$8+AH$9))*EXP(-0.5*(($A22-AH$5)/IF($A22&lt;AH$5,AH$8,AH$9))^2),0),0)</f>
        <v>0</v>
      </c>
      <c r="AI22" s="78" t="n">
        <f aca="false">IF(AND(ISNUMBER($A22),$A22&gt;=AI$6,$A22&lt;=AI$7),IFERROR(AI$10*2/(SQRT(2*PI())*(AI$8+AI$9))*EXP(-0.5*(($A22-AI$5)/IF($A22&lt;AI$5,AI$8,AI$9))^2),0),0)</f>
        <v>0</v>
      </c>
      <c r="AJ22" s="78" t="n">
        <f aca="false">IF(AND(ISNUMBER($A22),$A22&gt;=AJ$6,$A22&lt;=AJ$7),IFERROR(AJ$10*2/(SQRT(2*PI())*(AJ$8+AJ$9))*EXP(-0.5*(($A22-AJ$5)/IF($A22&lt;AJ$5,AJ$8,AJ$9))^2),0),0)</f>
        <v>0</v>
      </c>
      <c r="AK22" s="78" t="n">
        <f aca="false">IF(AND(ISNUMBER($A22),$A22&gt;=AK$6,$A22&lt;=AK$7),IFERROR(AK$10*2/(SQRT(2*PI())*(AK$8+AK$9))*EXP(-0.5*(($A22-AK$5)/IF($A22&lt;AK$5,AK$8,AK$9))^2),0),0)</f>
        <v>0</v>
      </c>
      <c r="AL22" s="78" t="n">
        <f aca="false">IF(AND(ISNUMBER($A22),$A22&gt;=AL$6,$A22&lt;=AL$7),IFERROR(AL$10*2/(SQRT(2*PI())*(AL$8+AL$9))*EXP(-0.5*(($A22-AL$5)/IF($A22&lt;AL$5,AL$8,AL$9))^2),0),0)</f>
        <v>0</v>
      </c>
      <c r="AM22" s="78" t="n">
        <f aca="false">IF(AND(ISNUMBER($A22),$A22&gt;=AM$6,$A22&lt;=AM$7),IFERROR(AM$10*2/(SQRT(2*PI())*(AM$8+AM$9))*EXP(-0.5*(($A22-AM$5)/IF($A22&lt;AM$5,AM$8,AM$9))^2),0),0)</f>
        <v>0</v>
      </c>
      <c r="AN22" s="78" t="n">
        <f aca="false">IF(AND(ISNUMBER($A22),$A22&gt;=AN$6,$A22&lt;=AN$7),IFERROR(AN$10*2/(SQRT(2*PI())*(AN$8+AN$9))*EXP(-0.5*(($A22-AN$5)/IF($A22&lt;AN$5,AN$8,AN$9))^2),0),0)</f>
        <v>0</v>
      </c>
      <c r="AO22" s="78" t="n">
        <f aca="false">IF(AND(ISNUMBER($A22),$A22&gt;=AO$6,$A22&lt;=AO$7),IFERROR(AO$10*2/(SQRT(2*PI())*(AO$8+AO$9))*EXP(-0.5*(($A22-AO$5)/IF($A22&lt;AO$5,AO$8,AO$9))^2),0),0)</f>
        <v>0</v>
      </c>
      <c r="AP22" s="78" t="n">
        <f aca="false">IF(AND(ISNUMBER($A22),$A22&gt;=AP$6,$A22&lt;=AP$7),IFERROR(AP$10*2/(SQRT(2*PI())*(AP$8+AP$9))*EXP(-0.5*(($A22-AP$5)/IF($A22&lt;AP$5,AP$8,AP$9))^2),0),0)</f>
        <v>0</v>
      </c>
      <c r="AQ22" s="78" t="n">
        <f aca="false">IF(AND(ISNUMBER($A22),$A22&gt;=AQ$6,$A22&lt;=AQ$7),IFERROR(AQ$10*2/(SQRT(2*PI())*(AQ$8+AQ$9))*EXP(-0.5*(($A22-AQ$5)/IF($A22&lt;AQ$5,AQ$8,AQ$9))^2),0),0)</f>
        <v>0</v>
      </c>
      <c r="AR22" s="78" t="n">
        <f aca="false">IF(AND(ISNUMBER($A22),$A22&gt;=AR$6,$A22&lt;=AR$7),IFERROR(AR$10*2/(SQRT(2*PI())*(AR$8+AR$9))*EXP(-0.5*(($A22-AR$5)/IF($A22&lt;AR$5,AR$8,AR$9))^2),0),0)</f>
        <v>0</v>
      </c>
      <c r="AS22" s="78" t="n">
        <f aca="false">IF(AND(ISNUMBER($A22),$A22&gt;=AS$6,$A22&lt;=AS$7),IFERROR(AS$10*2/(SQRT(2*PI())*(AS$8+AS$9))*EXP(-0.5*(($A22-AS$5)/IF($A22&lt;AS$5,AS$8,AS$9))^2),0),0)</f>
        <v>0</v>
      </c>
      <c r="AT22" s="78" t="n">
        <f aca="false">IF(AND(ISNUMBER($A22),$A22&gt;=AT$6,$A22&lt;=AT$7),IFERROR(AT$10*2/(SQRT(2*PI())*(AT$8+AT$9))*EXP(-0.5*(($A22-AT$5)/IF($A22&lt;AT$5,AT$8,AT$9))^2),0),0)</f>
        <v>0</v>
      </c>
      <c r="AU22" s="78" t="n">
        <f aca="false">IF(AND(ISNUMBER($A22),$A22&gt;=AU$6,$A22&lt;=AU$7),IFERROR(AU$10*2/(SQRT(2*PI())*(AU$8+AU$9))*EXP(-0.5*(($A22-AU$5)/IF($A22&lt;AU$5,AU$8,AU$9))^2),0),0)</f>
        <v>0</v>
      </c>
      <c r="AV22" s="78" t="n">
        <f aca="false">IF(AND(ISNUMBER($A22),$A22&gt;=AV$6,$A22&lt;=AV$7),IFERROR(AV$10*2/(SQRT(2*PI())*(AV$8+AV$9))*EXP(-0.5*(($A22-AV$5)/IF($A22&lt;AV$5,AV$8,AV$9))^2),0),0)</f>
        <v>0</v>
      </c>
      <c r="AW22" s="78" t="n">
        <f aca="false">IF(AND(ISNUMBER($A22),$A22&gt;=AW$6,$A22&lt;=AW$7),IFERROR(AW$10*2/(SQRT(2*PI())*(AW$8+AW$9))*EXP(-0.5*(($A22-AW$5)/IF($A22&lt;AW$5,AW$8,AW$9))^2),0),0)</f>
        <v>0</v>
      </c>
      <c r="AX22" s="78" t="n">
        <f aca="false">IF(AND(ISNUMBER($A22),$A22&gt;=AX$6,$A22&lt;=AX$7),IFERROR(AX$10*2/(SQRT(2*PI())*(AX$8+AX$9))*EXP(-0.5*(($A22-AX$5)/IF($A22&lt;AX$5,AX$8,AX$9))^2),0),0)</f>
        <v>0</v>
      </c>
      <c r="AY22" s="78" t="n">
        <f aca="false">IF(AND(ISNUMBER($A22),$A22&gt;=AY$6,$A22&lt;=AY$7),IFERROR(AY$10*2/(SQRT(2*PI())*(AY$8+AY$9))*EXP(-0.5*(($A22-AY$5)/IF($A22&lt;AY$5,AY$8,AY$9))^2),0),0)</f>
        <v>0</v>
      </c>
      <c r="AZ22" s="78" t="n">
        <f aca="false">IF(AND(ISNUMBER($A22),$A22&gt;=AZ$6,$A22&lt;=AZ$7),IFERROR(AZ$10*2/(SQRT(2*PI())*(AZ$8+AZ$9))*EXP(-0.5*(($A22-AZ$5)/IF($A22&lt;AZ$5,AZ$8,AZ$9))^2),0),0)</f>
        <v>0</v>
      </c>
      <c r="BA22" s="78" t="n">
        <f aca="false">IF(AND(ISNUMBER($A22),$A22&gt;=BA$6,$A22&lt;=BA$7),IFERROR(BA$10*2/(SQRT(2*PI())*(BA$8+BA$9))*EXP(-0.5*(($A22-BA$5)/IF($A22&lt;BA$5,BA$8,BA$9))^2),0),0)</f>
        <v>0</v>
      </c>
    </row>
    <row r="23" customFormat="false" ht="15" hidden="false" customHeight="false" outlineLevel="0" collapsed="false">
      <c r="A23" s="73" t="str">
        <f aca="false">IF(ISNUMBER('Batch Matches'!D23),'Batch Matches'!D23,"")</f>
        <v/>
      </c>
      <c r="B23" s="78" t="n">
        <f aca="false">SUM(G23:BA23)</f>
        <v>0</v>
      </c>
      <c r="C23" s="78" t="n">
        <f aca="false">MAX(G23:BA23)</f>
        <v>0</v>
      </c>
      <c r="D23" s="72" t="str">
        <f aca="false">IF(B23=0,"",MATCH(C23,G23:BA23,0))</f>
        <v/>
      </c>
      <c r="E23" s="78" t="n">
        <f aca="false">LARGE(G23:BA23,2)</f>
        <v>0</v>
      </c>
      <c r="F23" s="72" t="str">
        <f aca="false">IF(E23=0,"",MATCH(E23,G23:BA23,0))</f>
        <v/>
      </c>
      <c r="G23" s="78" t="n">
        <f aca="false">IF(AND(ISNUMBER($A23),$A23&gt;=G$6,$A23&lt;=G$7),IFERROR(G$10*2/(SQRT(2*PI())*(G$8+G$9))*EXP(-0.5*(($A23-G$5)/IF($A23&lt;G$5,G$8,G$9))^2),0),0)</f>
        <v>0</v>
      </c>
      <c r="H23" s="78" t="n">
        <f aca="false">IF(AND(ISNUMBER($A23),$A23&gt;=H$6,$A23&lt;=H$7),IFERROR(H$10*2/(SQRT(2*PI())*(H$8+H$9))*EXP(-0.5*(($A23-H$5)/IF($A23&lt;H$5,H$8,H$9))^2),0),0)</f>
        <v>0</v>
      </c>
      <c r="I23" s="78" t="n">
        <f aca="false">IF(AND(ISNUMBER($A23),$A23&gt;=I$6,$A23&lt;=I$7),IFERROR(I$10*2/(SQRT(2*PI())*(I$8+I$9))*EXP(-0.5*(($A23-I$5)/IF($A23&lt;I$5,I$8,I$9))^2),0),0)</f>
        <v>0</v>
      </c>
      <c r="J23" s="78" t="n">
        <f aca="false">IF(AND(ISNUMBER($A23),$A23&gt;=J$6,$A23&lt;=J$7),IFERROR(J$10*2/(SQRT(2*PI())*(J$8+J$9))*EXP(-0.5*(($A23-J$5)/IF($A23&lt;J$5,J$8,J$9))^2),0),0)</f>
        <v>0</v>
      </c>
      <c r="K23" s="78" t="n">
        <f aca="false">IF(AND(ISNUMBER($A23),$A23&gt;=K$6,$A23&lt;=K$7),IFERROR(K$10*2/(SQRT(2*PI())*(K$8+K$9))*EXP(-0.5*(($A23-K$5)/IF($A23&lt;K$5,K$8,K$9))^2),0),0)</f>
        <v>0</v>
      </c>
      <c r="L23" s="78" t="n">
        <f aca="false">IF(AND(ISNUMBER($A23),$A23&gt;=L$6,$A23&lt;=L$7),IFERROR(L$10*2/(SQRT(2*PI())*(L$8+L$9))*EXP(-0.5*(($A23-L$5)/IF($A23&lt;L$5,L$8,L$9))^2),0),0)</f>
        <v>0</v>
      </c>
      <c r="M23" s="78" t="n">
        <f aca="false">IF(AND(ISNUMBER($A23),$A23&gt;=M$6,$A23&lt;=M$7),IFERROR(M$10*2/(SQRT(2*PI())*(M$8+M$9))*EXP(-0.5*(($A23-M$5)/IF($A23&lt;M$5,M$8,M$9))^2),0),0)</f>
        <v>0</v>
      </c>
      <c r="N23" s="78" t="n">
        <f aca="false">IF(AND(ISNUMBER($A23),$A23&gt;=N$6,$A23&lt;=N$7),IFERROR(N$10*2/(SQRT(2*PI())*(N$8+N$9))*EXP(-0.5*(($A23-N$5)/IF($A23&lt;N$5,N$8,N$9))^2),0),0)</f>
        <v>0</v>
      </c>
      <c r="O23" s="78" t="n">
        <f aca="false">IF(AND(ISNUMBER($A23),$A23&gt;=O$6,$A23&lt;=O$7),IFERROR(O$10*2/(SQRT(2*PI())*(O$8+O$9))*EXP(-0.5*(($A23-O$5)/IF($A23&lt;O$5,O$8,O$9))^2),0),0)</f>
        <v>0</v>
      </c>
      <c r="P23" s="78" t="n">
        <f aca="false">IF(AND(ISNUMBER($A23),$A23&gt;=P$6,$A23&lt;=P$7),IFERROR(P$10*2/(SQRT(2*PI())*(P$8+P$9))*EXP(-0.5*(($A23-P$5)/IF($A23&lt;P$5,P$8,P$9))^2),0),0)</f>
        <v>0</v>
      </c>
      <c r="Q23" s="78" t="n">
        <f aca="false">IF(AND(ISNUMBER($A23),$A23&gt;=Q$6,$A23&lt;=Q$7),IFERROR(Q$10*2/(SQRT(2*PI())*(Q$8+Q$9))*EXP(-0.5*(($A23-Q$5)/IF($A23&lt;Q$5,Q$8,Q$9))^2),0),0)</f>
        <v>0</v>
      </c>
      <c r="R23" s="78" t="n">
        <f aca="false">IF(AND(ISNUMBER($A23),$A23&gt;=R$6,$A23&lt;=R$7),IFERROR(R$10*2/(SQRT(2*PI())*(R$8+R$9))*EXP(-0.5*(($A23-R$5)/IF($A23&lt;R$5,R$8,R$9))^2),0),0)</f>
        <v>0</v>
      </c>
      <c r="S23" s="78" t="n">
        <f aca="false">IF(AND(ISNUMBER($A23),$A23&gt;=S$6,$A23&lt;=S$7),IFERROR(S$10*2/(SQRT(2*PI())*(S$8+S$9))*EXP(-0.5*(($A23-S$5)/IF($A23&lt;S$5,S$8,S$9))^2),0),0)</f>
        <v>0</v>
      </c>
      <c r="T23" s="78" t="n">
        <f aca="false">IF(AND(ISNUMBER($A23),$A23&gt;=T$6,$A23&lt;=T$7),IFERROR(T$10*2/(SQRT(2*PI())*(T$8+T$9))*EXP(-0.5*(($A23-T$5)/IF($A23&lt;T$5,T$8,T$9))^2),0),0)</f>
        <v>0</v>
      </c>
      <c r="U23" s="78" t="n">
        <f aca="false">IF(AND(ISNUMBER($A23),$A23&gt;=U$6,$A23&lt;=U$7),IFERROR(U$10*2/(SQRT(2*PI())*(U$8+U$9))*EXP(-0.5*(($A23-U$5)/IF($A23&lt;U$5,U$8,U$9))^2),0),0)</f>
        <v>0</v>
      </c>
      <c r="V23" s="78" t="n">
        <f aca="false">IF(AND(ISNUMBER($A23),$A23&gt;=V$6,$A23&lt;=V$7),IFERROR(V$10*2/(SQRT(2*PI())*(V$8+V$9))*EXP(-0.5*(($A23-V$5)/IF($A23&lt;V$5,V$8,V$9))^2),0),0)</f>
        <v>0</v>
      </c>
      <c r="W23" s="78" t="n">
        <f aca="false">IF(AND(ISNUMBER($A23),$A23&gt;=W$6,$A23&lt;=W$7),IFERROR(W$10*2/(SQRT(2*PI())*(W$8+W$9))*EXP(-0.5*(($A23-W$5)/IF($A23&lt;W$5,W$8,W$9))^2),0),0)</f>
        <v>0</v>
      </c>
      <c r="X23" s="78" t="n">
        <f aca="false">IF(AND(ISNUMBER($A23),$A23&gt;=X$6,$A23&lt;=X$7),IFERROR(X$10*2/(SQRT(2*PI())*(X$8+X$9))*EXP(-0.5*(($A23-X$5)/IF($A23&lt;X$5,X$8,X$9))^2),0),0)</f>
        <v>0</v>
      </c>
      <c r="Y23" s="78" t="n">
        <f aca="false">IF(AND(ISNUMBER($A23),$A23&gt;=Y$6,$A23&lt;=Y$7),IFERROR(Y$10*2/(SQRT(2*PI())*(Y$8+Y$9))*EXP(-0.5*(($A23-Y$5)/IF($A23&lt;Y$5,Y$8,Y$9))^2),0),0)</f>
        <v>0</v>
      </c>
      <c r="Z23" s="78" t="n">
        <f aca="false">IF(AND(ISNUMBER($A23),$A23&gt;=Z$6,$A23&lt;=Z$7),IFERROR(Z$10*2/(SQRT(2*PI())*(Z$8+Z$9))*EXP(-0.5*(($A23-Z$5)/IF($A23&lt;Z$5,Z$8,Z$9))^2),0),0)</f>
        <v>0</v>
      </c>
      <c r="AA23" s="78" t="n">
        <f aca="false">IF(AND(ISNUMBER($A23),$A23&gt;=AA$6,$A23&lt;=AA$7),IFERROR(AA$10*2/(SQRT(2*PI())*(AA$8+AA$9))*EXP(-0.5*(($A23-AA$5)/IF($A23&lt;AA$5,AA$8,AA$9))^2),0),0)</f>
        <v>0</v>
      </c>
      <c r="AB23" s="78" t="n">
        <f aca="false">IF(AND(ISNUMBER($A23),$A23&gt;=AB$6,$A23&lt;=AB$7),IFERROR(AB$10*2/(SQRT(2*PI())*(AB$8+AB$9))*EXP(-0.5*(($A23-AB$5)/IF($A23&lt;AB$5,AB$8,AB$9))^2),0),0)</f>
        <v>0</v>
      </c>
      <c r="AC23" s="78" t="n">
        <f aca="false">IF(AND(ISNUMBER($A23),$A23&gt;=AC$6,$A23&lt;=AC$7),IFERROR(AC$10*2/(SQRT(2*PI())*(AC$8+AC$9))*EXP(-0.5*(($A23-AC$5)/IF($A23&lt;AC$5,AC$8,AC$9))^2),0),0)</f>
        <v>0</v>
      </c>
      <c r="AD23" s="78" t="n">
        <f aca="false">IF(AND(ISNUMBER($A23),$A23&gt;=AD$6,$A23&lt;=AD$7),IFERROR(AD$10*2/(SQRT(2*PI())*(AD$8+AD$9))*EXP(-0.5*(($A23-AD$5)/IF($A23&lt;AD$5,AD$8,AD$9))^2),0),0)</f>
        <v>0</v>
      </c>
      <c r="AE23" s="78" t="n">
        <f aca="false">IF(AND(ISNUMBER($A23),$A23&gt;=AE$6,$A23&lt;=AE$7),IFERROR(AE$10*2/(SQRT(2*PI())*(AE$8+AE$9))*EXP(-0.5*(($A23-AE$5)/IF($A23&lt;AE$5,AE$8,AE$9))^2),0),0)</f>
        <v>0</v>
      </c>
      <c r="AF23" s="78" t="n">
        <f aca="false">IF(AND(ISNUMBER($A23),$A23&gt;=AF$6,$A23&lt;=AF$7),IFERROR(AF$10*2/(SQRT(2*PI())*(AF$8+AF$9))*EXP(-0.5*(($A23-AF$5)/IF($A23&lt;AF$5,AF$8,AF$9))^2),0),0)</f>
        <v>0</v>
      </c>
      <c r="AG23" s="78" t="n">
        <f aca="false">IF(AND(ISNUMBER($A23),$A23&gt;=AG$6,$A23&lt;=AG$7),IFERROR(AG$10*2/(SQRT(2*PI())*(AG$8+AG$9))*EXP(-0.5*(($A23-AG$5)/IF($A23&lt;AG$5,AG$8,AG$9))^2),0),0)</f>
        <v>0</v>
      </c>
      <c r="AH23" s="78" t="n">
        <f aca="false">IF(AND(ISNUMBER($A23),$A23&gt;=AH$6,$A23&lt;=AH$7),IFERROR(AH$10*2/(SQRT(2*PI())*(AH$8+AH$9))*EXP(-0.5*(($A23-AH$5)/IF($A23&lt;AH$5,AH$8,AH$9))^2),0),0)</f>
        <v>0</v>
      </c>
      <c r="AI23" s="78" t="n">
        <f aca="false">IF(AND(ISNUMBER($A23),$A23&gt;=AI$6,$A23&lt;=AI$7),IFERROR(AI$10*2/(SQRT(2*PI())*(AI$8+AI$9))*EXP(-0.5*(($A23-AI$5)/IF($A23&lt;AI$5,AI$8,AI$9))^2),0),0)</f>
        <v>0</v>
      </c>
      <c r="AJ23" s="78" t="n">
        <f aca="false">IF(AND(ISNUMBER($A23),$A23&gt;=AJ$6,$A23&lt;=AJ$7),IFERROR(AJ$10*2/(SQRT(2*PI())*(AJ$8+AJ$9))*EXP(-0.5*(($A23-AJ$5)/IF($A23&lt;AJ$5,AJ$8,AJ$9))^2),0),0)</f>
        <v>0</v>
      </c>
      <c r="AK23" s="78" t="n">
        <f aca="false">IF(AND(ISNUMBER($A23),$A23&gt;=AK$6,$A23&lt;=AK$7),IFERROR(AK$10*2/(SQRT(2*PI())*(AK$8+AK$9))*EXP(-0.5*(($A23-AK$5)/IF($A23&lt;AK$5,AK$8,AK$9))^2),0),0)</f>
        <v>0</v>
      </c>
      <c r="AL23" s="78" t="n">
        <f aca="false">IF(AND(ISNUMBER($A23),$A23&gt;=AL$6,$A23&lt;=AL$7),IFERROR(AL$10*2/(SQRT(2*PI())*(AL$8+AL$9))*EXP(-0.5*(($A23-AL$5)/IF($A23&lt;AL$5,AL$8,AL$9))^2),0),0)</f>
        <v>0</v>
      </c>
      <c r="AM23" s="78" t="n">
        <f aca="false">IF(AND(ISNUMBER($A23),$A23&gt;=AM$6,$A23&lt;=AM$7),IFERROR(AM$10*2/(SQRT(2*PI())*(AM$8+AM$9))*EXP(-0.5*(($A23-AM$5)/IF($A23&lt;AM$5,AM$8,AM$9))^2),0),0)</f>
        <v>0</v>
      </c>
      <c r="AN23" s="78" t="n">
        <f aca="false">IF(AND(ISNUMBER($A23),$A23&gt;=AN$6,$A23&lt;=AN$7),IFERROR(AN$10*2/(SQRT(2*PI())*(AN$8+AN$9))*EXP(-0.5*(($A23-AN$5)/IF($A23&lt;AN$5,AN$8,AN$9))^2),0),0)</f>
        <v>0</v>
      </c>
      <c r="AO23" s="78" t="n">
        <f aca="false">IF(AND(ISNUMBER($A23),$A23&gt;=AO$6,$A23&lt;=AO$7),IFERROR(AO$10*2/(SQRT(2*PI())*(AO$8+AO$9))*EXP(-0.5*(($A23-AO$5)/IF($A23&lt;AO$5,AO$8,AO$9))^2),0),0)</f>
        <v>0</v>
      </c>
      <c r="AP23" s="78" t="n">
        <f aca="false">IF(AND(ISNUMBER($A23),$A23&gt;=AP$6,$A23&lt;=AP$7),IFERROR(AP$10*2/(SQRT(2*PI())*(AP$8+AP$9))*EXP(-0.5*(($A23-AP$5)/IF($A23&lt;AP$5,AP$8,AP$9))^2),0),0)</f>
        <v>0</v>
      </c>
      <c r="AQ23" s="78" t="n">
        <f aca="false">IF(AND(ISNUMBER($A23),$A23&gt;=AQ$6,$A23&lt;=AQ$7),IFERROR(AQ$10*2/(SQRT(2*PI())*(AQ$8+AQ$9))*EXP(-0.5*(($A23-AQ$5)/IF($A23&lt;AQ$5,AQ$8,AQ$9))^2),0),0)</f>
        <v>0</v>
      </c>
      <c r="AR23" s="78" t="n">
        <f aca="false">IF(AND(ISNUMBER($A23),$A23&gt;=AR$6,$A23&lt;=AR$7),IFERROR(AR$10*2/(SQRT(2*PI())*(AR$8+AR$9))*EXP(-0.5*(($A23-AR$5)/IF($A23&lt;AR$5,AR$8,AR$9))^2),0),0)</f>
        <v>0</v>
      </c>
      <c r="AS23" s="78" t="n">
        <f aca="false">IF(AND(ISNUMBER($A23),$A23&gt;=AS$6,$A23&lt;=AS$7),IFERROR(AS$10*2/(SQRT(2*PI())*(AS$8+AS$9))*EXP(-0.5*(($A23-AS$5)/IF($A23&lt;AS$5,AS$8,AS$9))^2),0),0)</f>
        <v>0</v>
      </c>
      <c r="AT23" s="78" t="n">
        <f aca="false">IF(AND(ISNUMBER($A23),$A23&gt;=AT$6,$A23&lt;=AT$7),IFERROR(AT$10*2/(SQRT(2*PI())*(AT$8+AT$9))*EXP(-0.5*(($A23-AT$5)/IF($A23&lt;AT$5,AT$8,AT$9))^2),0),0)</f>
        <v>0</v>
      </c>
      <c r="AU23" s="78" t="n">
        <f aca="false">IF(AND(ISNUMBER($A23),$A23&gt;=AU$6,$A23&lt;=AU$7),IFERROR(AU$10*2/(SQRT(2*PI())*(AU$8+AU$9))*EXP(-0.5*(($A23-AU$5)/IF($A23&lt;AU$5,AU$8,AU$9))^2),0),0)</f>
        <v>0</v>
      </c>
      <c r="AV23" s="78" t="n">
        <f aca="false">IF(AND(ISNUMBER($A23),$A23&gt;=AV$6,$A23&lt;=AV$7),IFERROR(AV$10*2/(SQRT(2*PI())*(AV$8+AV$9))*EXP(-0.5*(($A23-AV$5)/IF($A23&lt;AV$5,AV$8,AV$9))^2),0),0)</f>
        <v>0</v>
      </c>
      <c r="AW23" s="78" t="n">
        <f aca="false">IF(AND(ISNUMBER($A23),$A23&gt;=AW$6,$A23&lt;=AW$7),IFERROR(AW$10*2/(SQRT(2*PI())*(AW$8+AW$9))*EXP(-0.5*(($A23-AW$5)/IF($A23&lt;AW$5,AW$8,AW$9))^2),0),0)</f>
        <v>0</v>
      </c>
      <c r="AX23" s="78" t="n">
        <f aca="false">IF(AND(ISNUMBER($A23),$A23&gt;=AX$6,$A23&lt;=AX$7),IFERROR(AX$10*2/(SQRT(2*PI())*(AX$8+AX$9))*EXP(-0.5*(($A23-AX$5)/IF($A23&lt;AX$5,AX$8,AX$9))^2),0),0)</f>
        <v>0</v>
      </c>
      <c r="AY23" s="78" t="n">
        <f aca="false">IF(AND(ISNUMBER($A23),$A23&gt;=AY$6,$A23&lt;=AY$7),IFERROR(AY$10*2/(SQRT(2*PI())*(AY$8+AY$9))*EXP(-0.5*(($A23-AY$5)/IF($A23&lt;AY$5,AY$8,AY$9))^2),0),0)</f>
        <v>0</v>
      </c>
      <c r="AZ23" s="78" t="n">
        <f aca="false">IF(AND(ISNUMBER($A23),$A23&gt;=AZ$6,$A23&lt;=AZ$7),IFERROR(AZ$10*2/(SQRT(2*PI())*(AZ$8+AZ$9))*EXP(-0.5*(($A23-AZ$5)/IF($A23&lt;AZ$5,AZ$8,AZ$9))^2),0),0)</f>
        <v>0</v>
      </c>
      <c r="BA23" s="78" t="n">
        <f aca="false">IF(AND(ISNUMBER($A23),$A23&gt;=BA$6,$A23&lt;=BA$7),IFERROR(BA$10*2/(SQRT(2*PI())*(BA$8+BA$9))*EXP(-0.5*(($A23-BA$5)/IF($A23&lt;BA$5,BA$8,BA$9))^2),0),0)</f>
        <v>0</v>
      </c>
    </row>
    <row r="24" customFormat="false" ht="15" hidden="false" customHeight="false" outlineLevel="0" collapsed="false">
      <c r="A24" s="73" t="str">
        <f aca="false">IF(ISNUMBER('Batch Matches'!D24),'Batch Matches'!D24,"")</f>
        <v/>
      </c>
      <c r="B24" s="78" t="n">
        <f aca="false">SUM(G24:BA24)</f>
        <v>0</v>
      </c>
      <c r="C24" s="78" t="n">
        <f aca="false">MAX(G24:BA24)</f>
        <v>0</v>
      </c>
      <c r="D24" s="72" t="str">
        <f aca="false">IF(B24=0,"",MATCH(C24,G24:BA24,0))</f>
        <v/>
      </c>
      <c r="E24" s="78" t="n">
        <f aca="false">LARGE(G24:BA24,2)</f>
        <v>0</v>
      </c>
      <c r="F24" s="72" t="str">
        <f aca="false">IF(E24=0,"",MATCH(E24,G24:BA24,0))</f>
        <v/>
      </c>
      <c r="G24" s="78" t="n">
        <f aca="false">IF(AND(ISNUMBER($A24),$A24&gt;=G$6,$A24&lt;=G$7),IFERROR(G$10*2/(SQRT(2*PI())*(G$8+G$9))*EXP(-0.5*(($A24-G$5)/IF($A24&lt;G$5,G$8,G$9))^2),0),0)</f>
        <v>0</v>
      </c>
      <c r="H24" s="78" t="n">
        <f aca="false">IF(AND(ISNUMBER($A24),$A24&gt;=H$6,$A24&lt;=H$7),IFERROR(H$10*2/(SQRT(2*PI())*(H$8+H$9))*EXP(-0.5*(($A24-H$5)/IF($A24&lt;H$5,H$8,H$9))^2),0),0)</f>
        <v>0</v>
      </c>
      <c r="I24" s="78" t="n">
        <f aca="false">IF(AND(ISNUMBER($A24),$A24&gt;=I$6,$A24&lt;=I$7),IFERROR(I$10*2/(SQRT(2*PI())*(I$8+I$9))*EXP(-0.5*(($A24-I$5)/IF($A24&lt;I$5,I$8,I$9))^2),0),0)</f>
        <v>0</v>
      </c>
      <c r="J24" s="78" t="n">
        <f aca="false">IF(AND(ISNUMBER($A24),$A24&gt;=J$6,$A24&lt;=J$7),IFERROR(J$10*2/(SQRT(2*PI())*(J$8+J$9))*EXP(-0.5*(($A24-J$5)/IF($A24&lt;J$5,J$8,J$9))^2),0),0)</f>
        <v>0</v>
      </c>
      <c r="K24" s="78" t="n">
        <f aca="false">IF(AND(ISNUMBER($A24),$A24&gt;=K$6,$A24&lt;=K$7),IFERROR(K$10*2/(SQRT(2*PI())*(K$8+K$9))*EXP(-0.5*(($A24-K$5)/IF($A24&lt;K$5,K$8,K$9))^2),0),0)</f>
        <v>0</v>
      </c>
      <c r="L24" s="78" t="n">
        <f aca="false">IF(AND(ISNUMBER($A24),$A24&gt;=L$6,$A24&lt;=L$7),IFERROR(L$10*2/(SQRT(2*PI())*(L$8+L$9))*EXP(-0.5*(($A24-L$5)/IF($A24&lt;L$5,L$8,L$9))^2),0),0)</f>
        <v>0</v>
      </c>
      <c r="M24" s="78" t="n">
        <f aca="false">IF(AND(ISNUMBER($A24),$A24&gt;=M$6,$A24&lt;=M$7),IFERROR(M$10*2/(SQRT(2*PI())*(M$8+M$9))*EXP(-0.5*(($A24-M$5)/IF($A24&lt;M$5,M$8,M$9))^2),0),0)</f>
        <v>0</v>
      </c>
      <c r="N24" s="78" t="n">
        <f aca="false">IF(AND(ISNUMBER($A24),$A24&gt;=N$6,$A24&lt;=N$7),IFERROR(N$10*2/(SQRT(2*PI())*(N$8+N$9))*EXP(-0.5*(($A24-N$5)/IF($A24&lt;N$5,N$8,N$9))^2),0),0)</f>
        <v>0</v>
      </c>
      <c r="O24" s="78" t="n">
        <f aca="false">IF(AND(ISNUMBER($A24),$A24&gt;=O$6,$A24&lt;=O$7),IFERROR(O$10*2/(SQRT(2*PI())*(O$8+O$9))*EXP(-0.5*(($A24-O$5)/IF($A24&lt;O$5,O$8,O$9))^2),0),0)</f>
        <v>0</v>
      </c>
      <c r="P24" s="78" t="n">
        <f aca="false">IF(AND(ISNUMBER($A24),$A24&gt;=P$6,$A24&lt;=P$7),IFERROR(P$10*2/(SQRT(2*PI())*(P$8+P$9))*EXP(-0.5*(($A24-P$5)/IF($A24&lt;P$5,P$8,P$9))^2),0),0)</f>
        <v>0</v>
      </c>
      <c r="Q24" s="78" t="n">
        <f aca="false">IF(AND(ISNUMBER($A24),$A24&gt;=Q$6,$A24&lt;=Q$7),IFERROR(Q$10*2/(SQRT(2*PI())*(Q$8+Q$9))*EXP(-0.5*(($A24-Q$5)/IF($A24&lt;Q$5,Q$8,Q$9))^2),0),0)</f>
        <v>0</v>
      </c>
      <c r="R24" s="78" t="n">
        <f aca="false">IF(AND(ISNUMBER($A24),$A24&gt;=R$6,$A24&lt;=R$7),IFERROR(R$10*2/(SQRT(2*PI())*(R$8+R$9))*EXP(-0.5*(($A24-R$5)/IF($A24&lt;R$5,R$8,R$9))^2),0),0)</f>
        <v>0</v>
      </c>
      <c r="S24" s="78" t="n">
        <f aca="false">IF(AND(ISNUMBER($A24),$A24&gt;=S$6,$A24&lt;=S$7),IFERROR(S$10*2/(SQRT(2*PI())*(S$8+S$9))*EXP(-0.5*(($A24-S$5)/IF($A24&lt;S$5,S$8,S$9))^2),0),0)</f>
        <v>0</v>
      </c>
      <c r="T24" s="78" t="n">
        <f aca="false">IF(AND(ISNUMBER($A24),$A24&gt;=T$6,$A24&lt;=T$7),IFERROR(T$10*2/(SQRT(2*PI())*(T$8+T$9))*EXP(-0.5*(($A24-T$5)/IF($A24&lt;T$5,T$8,T$9))^2),0),0)</f>
        <v>0</v>
      </c>
      <c r="U24" s="78" t="n">
        <f aca="false">IF(AND(ISNUMBER($A24),$A24&gt;=U$6,$A24&lt;=U$7),IFERROR(U$10*2/(SQRT(2*PI())*(U$8+U$9))*EXP(-0.5*(($A24-U$5)/IF($A24&lt;U$5,U$8,U$9))^2),0),0)</f>
        <v>0</v>
      </c>
      <c r="V24" s="78" t="n">
        <f aca="false">IF(AND(ISNUMBER($A24),$A24&gt;=V$6,$A24&lt;=V$7),IFERROR(V$10*2/(SQRT(2*PI())*(V$8+V$9))*EXP(-0.5*(($A24-V$5)/IF($A24&lt;V$5,V$8,V$9))^2),0),0)</f>
        <v>0</v>
      </c>
      <c r="W24" s="78" t="n">
        <f aca="false">IF(AND(ISNUMBER($A24),$A24&gt;=W$6,$A24&lt;=W$7),IFERROR(W$10*2/(SQRT(2*PI())*(W$8+W$9))*EXP(-0.5*(($A24-W$5)/IF($A24&lt;W$5,W$8,W$9))^2),0),0)</f>
        <v>0</v>
      </c>
      <c r="X24" s="78" t="n">
        <f aca="false">IF(AND(ISNUMBER($A24),$A24&gt;=X$6,$A24&lt;=X$7),IFERROR(X$10*2/(SQRT(2*PI())*(X$8+X$9))*EXP(-0.5*(($A24-X$5)/IF($A24&lt;X$5,X$8,X$9))^2),0),0)</f>
        <v>0</v>
      </c>
      <c r="Y24" s="78" t="n">
        <f aca="false">IF(AND(ISNUMBER($A24),$A24&gt;=Y$6,$A24&lt;=Y$7),IFERROR(Y$10*2/(SQRT(2*PI())*(Y$8+Y$9))*EXP(-0.5*(($A24-Y$5)/IF($A24&lt;Y$5,Y$8,Y$9))^2),0),0)</f>
        <v>0</v>
      </c>
      <c r="Z24" s="78" t="n">
        <f aca="false">IF(AND(ISNUMBER($A24),$A24&gt;=Z$6,$A24&lt;=Z$7),IFERROR(Z$10*2/(SQRT(2*PI())*(Z$8+Z$9))*EXP(-0.5*(($A24-Z$5)/IF($A24&lt;Z$5,Z$8,Z$9))^2),0),0)</f>
        <v>0</v>
      </c>
      <c r="AA24" s="78" t="n">
        <f aca="false">IF(AND(ISNUMBER($A24),$A24&gt;=AA$6,$A24&lt;=AA$7),IFERROR(AA$10*2/(SQRT(2*PI())*(AA$8+AA$9))*EXP(-0.5*(($A24-AA$5)/IF($A24&lt;AA$5,AA$8,AA$9))^2),0),0)</f>
        <v>0</v>
      </c>
      <c r="AB24" s="78" t="n">
        <f aca="false">IF(AND(ISNUMBER($A24),$A24&gt;=AB$6,$A24&lt;=AB$7),IFERROR(AB$10*2/(SQRT(2*PI())*(AB$8+AB$9))*EXP(-0.5*(($A24-AB$5)/IF($A24&lt;AB$5,AB$8,AB$9))^2),0),0)</f>
        <v>0</v>
      </c>
      <c r="AC24" s="78" t="n">
        <f aca="false">IF(AND(ISNUMBER($A24),$A24&gt;=AC$6,$A24&lt;=AC$7),IFERROR(AC$10*2/(SQRT(2*PI())*(AC$8+AC$9))*EXP(-0.5*(($A24-AC$5)/IF($A24&lt;AC$5,AC$8,AC$9))^2),0),0)</f>
        <v>0</v>
      </c>
      <c r="AD24" s="78" t="n">
        <f aca="false">IF(AND(ISNUMBER($A24),$A24&gt;=AD$6,$A24&lt;=AD$7),IFERROR(AD$10*2/(SQRT(2*PI())*(AD$8+AD$9))*EXP(-0.5*(($A24-AD$5)/IF($A24&lt;AD$5,AD$8,AD$9))^2),0),0)</f>
        <v>0</v>
      </c>
      <c r="AE24" s="78" t="n">
        <f aca="false">IF(AND(ISNUMBER($A24),$A24&gt;=AE$6,$A24&lt;=AE$7),IFERROR(AE$10*2/(SQRT(2*PI())*(AE$8+AE$9))*EXP(-0.5*(($A24-AE$5)/IF($A24&lt;AE$5,AE$8,AE$9))^2),0),0)</f>
        <v>0</v>
      </c>
      <c r="AF24" s="78" t="n">
        <f aca="false">IF(AND(ISNUMBER($A24),$A24&gt;=AF$6,$A24&lt;=AF$7),IFERROR(AF$10*2/(SQRT(2*PI())*(AF$8+AF$9))*EXP(-0.5*(($A24-AF$5)/IF($A24&lt;AF$5,AF$8,AF$9))^2),0),0)</f>
        <v>0</v>
      </c>
      <c r="AG24" s="78" t="n">
        <f aca="false">IF(AND(ISNUMBER($A24),$A24&gt;=AG$6,$A24&lt;=AG$7),IFERROR(AG$10*2/(SQRT(2*PI())*(AG$8+AG$9))*EXP(-0.5*(($A24-AG$5)/IF($A24&lt;AG$5,AG$8,AG$9))^2),0),0)</f>
        <v>0</v>
      </c>
      <c r="AH24" s="78" t="n">
        <f aca="false">IF(AND(ISNUMBER($A24),$A24&gt;=AH$6,$A24&lt;=AH$7),IFERROR(AH$10*2/(SQRT(2*PI())*(AH$8+AH$9))*EXP(-0.5*(($A24-AH$5)/IF($A24&lt;AH$5,AH$8,AH$9))^2),0),0)</f>
        <v>0</v>
      </c>
      <c r="AI24" s="78" t="n">
        <f aca="false">IF(AND(ISNUMBER($A24),$A24&gt;=AI$6,$A24&lt;=AI$7),IFERROR(AI$10*2/(SQRT(2*PI())*(AI$8+AI$9))*EXP(-0.5*(($A24-AI$5)/IF($A24&lt;AI$5,AI$8,AI$9))^2),0),0)</f>
        <v>0</v>
      </c>
      <c r="AJ24" s="78" t="n">
        <f aca="false">IF(AND(ISNUMBER($A24),$A24&gt;=AJ$6,$A24&lt;=AJ$7),IFERROR(AJ$10*2/(SQRT(2*PI())*(AJ$8+AJ$9))*EXP(-0.5*(($A24-AJ$5)/IF($A24&lt;AJ$5,AJ$8,AJ$9))^2),0),0)</f>
        <v>0</v>
      </c>
      <c r="AK24" s="78" t="n">
        <f aca="false">IF(AND(ISNUMBER($A24),$A24&gt;=AK$6,$A24&lt;=AK$7),IFERROR(AK$10*2/(SQRT(2*PI())*(AK$8+AK$9))*EXP(-0.5*(($A24-AK$5)/IF($A24&lt;AK$5,AK$8,AK$9))^2),0),0)</f>
        <v>0</v>
      </c>
      <c r="AL24" s="78" t="n">
        <f aca="false">IF(AND(ISNUMBER($A24),$A24&gt;=AL$6,$A24&lt;=AL$7),IFERROR(AL$10*2/(SQRT(2*PI())*(AL$8+AL$9))*EXP(-0.5*(($A24-AL$5)/IF($A24&lt;AL$5,AL$8,AL$9))^2),0),0)</f>
        <v>0</v>
      </c>
      <c r="AM24" s="78" t="n">
        <f aca="false">IF(AND(ISNUMBER($A24),$A24&gt;=AM$6,$A24&lt;=AM$7),IFERROR(AM$10*2/(SQRT(2*PI())*(AM$8+AM$9))*EXP(-0.5*(($A24-AM$5)/IF($A24&lt;AM$5,AM$8,AM$9))^2),0),0)</f>
        <v>0</v>
      </c>
      <c r="AN24" s="78" t="n">
        <f aca="false">IF(AND(ISNUMBER($A24),$A24&gt;=AN$6,$A24&lt;=AN$7),IFERROR(AN$10*2/(SQRT(2*PI())*(AN$8+AN$9))*EXP(-0.5*(($A24-AN$5)/IF($A24&lt;AN$5,AN$8,AN$9))^2),0),0)</f>
        <v>0</v>
      </c>
      <c r="AO24" s="78" t="n">
        <f aca="false">IF(AND(ISNUMBER($A24),$A24&gt;=AO$6,$A24&lt;=AO$7),IFERROR(AO$10*2/(SQRT(2*PI())*(AO$8+AO$9))*EXP(-0.5*(($A24-AO$5)/IF($A24&lt;AO$5,AO$8,AO$9))^2),0),0)</f>
        <v>0</v>
      </c>
      <c r="AP24" s="78" t="n">
        <f aca="false">IF(AND(ISNUMBER($A24),$A24&gt;=AP$6,$A24&lt;=AP$7),IFERROR(AP$10*2/(SQRT(2*PI())*(AP$8+AP$9))*EXP(-0.5*(($A24-AP$5)/IF($A24&lt;AP$5,AP$8,AP$9))^2),0),0)</f>
        <v>0</v>
      </c>
      <c r="AQ24" s="78" t="n">
        <f aca="false">IF(AND(ISNUMBER($A24),$A24&gt;=AQ$6,$A24&lt;=AQ$7),IFERROR(AQ$10*2/(SQRT(2*PI())*(AQ$8+AQ$9))*EXP(-0.5*(($A24-AQ$5)/IF($A24&lt;AQ$5,AQ$8,AQ$9))^2),0),0)</f>
        <v>0</v>
      </c>
      <c r="AR24" s="78" t="n">
        <f aca="false">IF(AND(ISNUMBER($A24),$A24&gt;=AR$6,$A24&lt;=AR$7),IFERROR(AR$10*2/(SQRT(2*PI())*(AR$8+AR$9))*EXP(-0.5*(($A24-AR$5)/IF($A24&lt;AR$5,AR$8,AR$9))^2),0),0)</f>
        <v>0</v>
      </c>
      <c r="AS24" s="78" t="n">
        <f aca="false">IF(AND(ISNUMBER($A24),$A24&gt;=AS$6,$A24&lt;=AS$7),IFERROR(AS$10*2/(SQRT(2*PI())*(AS$8+AS$9))*EXP(-0.5*(($A24-AS$5)/IF($A24&lt;AS$5,AS$8,AS$9))^2),0),0)</f>
        <v>0</v>
      </c>
      <c r="AT24" s="78" t="n">
        <f aca="false">IF(AND(ISNUMBER($A24),$A24&gt;=AT$6,$A24&lt;=AT$7),IFERROR(AT$10*2/(SQRT(2*PI())*(AT$8+AT$9))*EXP(-0.5*(($A24-AT$5)/IF($A24&lt;AT$5,AT$8,AT$9))^2),0),0)</f>
        <v>0</v>
      </c>
      <c r="AU24" s="78" t="n">
        <f aca="false">IF(AND(ISNUMBER($A24),$A24&gt;=AU$6,$A24&lt;=AU$7),IFERROR(AU$10*2/(SQRT(2*PI())*(AU$8+AU$9))*EXP(-0.5*(($A24-AU$5)/IF($A24&lt;AU$5,AU$8,AU$9))^2),0),0)</f>
        <v>0</v>
      </c>
      <c r="AV24" s="78" t="n">
        <f aca="false">IF(AND(ISNUMBER($A24),$A24&gt;=AV$6,$A24&lt;=AV$7),IFERROR(AV$10*2/(SQRT(2*PI())*(AV$8+AV$9))*EXP(-0.5*(($A24-AV$5)/IF($A24&lt;AV$5,AV$8,AV$9))^2),0),0)</f>
        <v>0</v>
      </c>
      <c r="AW24" s="78" t="n">
        <f aca="false">IF(AND(ISNUMBER($A24),$A24&gt;=AW$6,$A24&lt;=AW$7),IFERROR(AW$10*2/(SQRT(2*PI())*(AW$8+AW$9))*EXP(-0.5*(($A24-AW$5)/IF($A24&lt;AW$5,AW$8,AW$9))^2),0),0)</f>
        <v>0</v>
      </c>
      <c r="AX24" s="78" t="n">
        <f aca="false">IF(AND(ISNUMBER($A24),$A24&gt;=AX$6,$A24&lt;=AX$7),IFERROR(AX$10*2/(SQRT(2*PI())*(AX$8+AX$9))*EXP(-0.5*(($A24-AX$5)/IF($A24&lt;AX$5,AX$8,AX$9))^2),0),0)</f>
        <v>0</v>
      </c>
      <c r="AY24" s="78" t="n">
        <f aca="false">IF(AND(ISNUMBER($A24),$A24&gt;=AY$6,$A24&lt;=AY$7),IFERROR(AY$10*2/(SQRT(2*PI())*(AY$8+AY$9))*EXP(-0.5*(($A24-AY$5)/IF($A24&lt;AY$5,AY$8,AY$9))^2),0),0)</f>
        <v>0</v>
      </c>
      <c r="AZ24" s="78" t="n">
        <f aca="false">IF(AND(ISNUMBER($A24),$A24&gt;=AZ$6,$A24&lt;=AZ$7),IFERROR(AZ$10*2/(SQRT(2*PI())*(AZ$8+AZ$9))*EXP(-0.5*(($A24-AZ$5)/IF($A24&lt;AZ$5,AZ$8,AZ$9))^2),0),0)</f>
        <v>0</v>
      </c>
      <c r="BA24" s="78" t="n">
        <f aca="false">IF(AND(ISNUMBER($A24),$A24&gt;=BA$6,$A24&lt;=BA$7),IFERROR(BA$10*2/(SQRT(2*PI())*(BA$8+BA$9))*EXP(-0.5*(($A24-BA$5)/IF($A24&lt;BA$5,BA$8,BA$9))^2),0),0)</f>
        <v>0</v>
      </c>
    </row>
    <row r="25" customFormat="false" ht="15" hidden="false" customHeight="false" outlineLevel="0" collapsed="false">
      <c r="A25" s="73" t="str">
        <f aca="false">IF(ISNUMBER('Batch Matches'!D25),'Batch Matches'!D25,"")</f>
        <v/>
      </c>
      <c r="B25" s="78" t="n">
        <f aca="false">SUM(G25:BA25)</f>
        <v>0</v>
      </c>
      <c r="C25" s="78" t="n">
        <f aca="false">MAX(G25:BA25)</f>
        <v>0</v>
      </c>
      <c r="D25" s="72" t="str">
        <f aca="false">IF(B25=0,"",MATCH(C25,G25:BA25,0))</f>
        <v/>
      </c>
      <c r="E25" s="78" t="n">
        <f aca="false">LARGE(G25:BA25,2)</f>
        <v>0</v>
      </c>
      <c r="F25" s="72" t="str">
        <f aca="false">IF(E25=0,"",MATCH(E25,G25:BA25,0))</f>
        <v/>
      </c>
      <c r="G25" s="78" t="n">
        <f aca="false">IF(AND(ISNUMBER($A25),$A25&gt;=G$6,$A25&lt;=G$7),IFERROR(G$10*2/(SQRT(2*PI())*(G$8+G$9))*EXP(-0.5*(($A25-G$5)/IF($A25&lt;G$5,G$8,G$9))^2),0),0)</f>
        <v>0</v>
      </c>
      <c r="H25" s="78" t="n">
        <f aca="false">IF(AND(ISNUMBER($A25),$A25&gt;=H$6,$A25&lt;=H$7),IFERROR(H$10*2/(SQRT(2*PI())*(H$8+H$9))*EXP(-0.5*(($A25-H$5)/IF($A25&lt;H$5,H$8,H$9))^2),0),0)</f>
        <v>0</v>
      </c>
      <c r="I25" s="78" t="n">
        <f aca="false">IF(AND(ISNUMBER($A25),$A25&gt;=I$6,$A25&lt;=I$7),IFERROR(I$10*2/(SQRT(2*PI())*(I$8+I$9))*EXP(-0.5*(($A25-I$5)/IF($A25&lt;I$5,I$8,I$9))^2),0),0)</f>
        <v>0</v>
      </c>
      <c r="J25" s="78" t="n">
        <f aca="false">IF(AND(ISNUMBER($A25),$A25&gt;=J$6,$A25&lt;=J$7),IFERROR(J$10*2/(SQRT(2*PI())*(J$8+J$9))*EXP(-0.5*(($A25-J$5)/IF($A25&lt;J$5,J$8,J$9))^2),0),0)</f>
        <v>0</v>
      </c>
      <c r="K25" s="78" t="n">
        <f aca="false">IF(AND(ISNUMBER($A25),$A25&gt;=K$6,$A25&lt;=K$7),IFERROR(K$10*2/(SQRT(2*PI())*(K$8+K$9))*EXP(-0.5*(($A25-K$5)/IF($A25&lt;K$5,K$8,K$9))^2),0),0)</f>
        <v>0</v>
      </c>
      <c r="L25" s="78" t="n">
        <f aca="false">IF(AND(ISNUMBER($A25),$A25&gt;=L$6,$A25&lt;=L$7),IFERROR(L$10*2/(SQRT(2*PI())*(L$8+L$9))*EXP(-0.5*(($A25-L$5)/IF($A25&lt;L$5,L$8,L$9))^2),0),0)</f>
        <v>0</v>
      </c>
      <c r="M25" s="78" t="n">
        <f aca="false">IF(AND(ISNUMBER($A25),$A25&gt;=M$6,$A25&lt;=M$7),IFERROR(M$10*2/(SQRT(2*PI())*(M$8+M$9))*EXP(-0.5*(($A25-M$5)/IF($A25&lt;M$5,M$8,M$9))^2),0),0)</f>
        <v>0</v>
      </c>
      <c r="N25" s="78" t="n">
        <f aca="false">IF(AND(ISNUMBER($A25),$A25&gt;=N$6,$A25&lt;=N$7),IFERROR(N$10*2/(SQRT(2*PI())*(N$8+N$9))*EXP(-0.5*(($A25-N$5)/IF($A25&lt;N$5,N$8,N$9))^2),0),0)</f>
        <v>0</v>
      </c>
      <c r="O25" s="78" t="n">
        <f aca="false">IF(AND(ISNUMBER($A25),$A25&gt;=O$6,$A25&lt;=O$7),IFERROR(O$10*2/(SQRT(2*PI())*(O$8+O$9))*EXP(-0.5*(($A25-O$5)/IF($A25&lt;O$5,O$8,O$9))^2),0),0)</f>
        <v>0</v>
      </c>
      <c r="P25" s="78" t="n">
        <f aca="false">IF(AND(ISNUMBER($A25),$A25&gt;=P$6,$A25&lt;=P$7),IFERROR(P$10*2/(SQRT(2*PI())*(P$8+P$9))*EXP(-0.5*(($A25-P$5)/IF($A25&lt;P$5,P$8,P$9))^2),0),0)</f>
        <v>0</v>
      </c>
      <c r="Q25" s="78" t="n">
        <f aca="false">IF(AND(ISNUMBER($A25),$A25&gt;=Q$6,$A25&lt;=Q$7),IFERROR(Q$10*2/(SQRT(2*PI())*(Q$8+Q$9))*EXP(-0.5*(($A25-Q$5)/IF($A25&lt;Q$5,Q$8,Q$9))^2),0),0)</f>
        <v>0</v>
      </c>
      <c r="R25" s="78" t="n">
        <f aca="false">IF(AND(ISNUMBER($A25),$A25&gt;=R$6,$A25&lt;=R$7),IFERROR(R$10*2/(SQRT(2*PI())*(R$8+R$9))*EXP(-0.5*(($A25-R$5)/IF($A25&lt;R$5,R$8,R$9))^2),0),0)</f>
        <v>0</v>
      </c>
      <c r="S25" s="78" t="n">
        <f aca="false">IF(AND(ISNUMBER($A25),$A25&gt;=S$6,$A25&lt;=S$7),IFERROR(S$10*2/(SQRT(2*PI())*(S$8+S$9))*EXP(-0.5*(($A25-S$5)/IF($A25&lt;S$5,S$8,S$9))^2),0),0)</f>
        <v>0</v>
      </c>
      <c r="T25" s="78" t="n">
        <f aca="false">IF(AND(ISNUMBER($A25),$A25&gt;=T$6,$A25&lt;=T$7),IFERROR(T$10*2/(SQRT(2*PI())*(T$8+T$9))*EXP(-0.5*(($A25-T$5)/IF($A25&lt;T$5,T$8,T$9))^2),0),0)</f>
        <v>0</v>
      </c>
      <c r="U25" s="78" t="n">
        <f aca="false">IF(AND(ISNUMBER($A25),$A25&gt;=U$6,$A25&lt;=U$7),IFERROR(U$10*2/(SQRT(2*PI())*(U$8+U$9))*EXP(-0.5*(($A25-U$5)/IF($A25&lt;U$5,U$8,U$9))^2),0),0)</f>
        <v>0</v>
      </c>
      <c r="V25" s="78" t="n">
        <f aca="false">IF(AND(ISNUMBER($A25),$A25&gt;=V$6,$A25&lt;=V$7),IFERROR(V$10*2/(SQRT(2*PI())*(V$8+V$9))*EXP(-0.5*(($A25-V$5)/IF($A25&lt;V$5,V$8,V$9))^2),0),0)</f>
        <v>0</v>
      </c>
      <c r="W25" s="78" t="n">
        <f aca="false">IF(AND(ISNUMBER($A25),$A25&gt;=W$6,$A25&lt;=W$7),IFERROR(W$10*2/(SQRT(2*PI())*(W$8+W$9))*EXP(-0.5*(($A25-W$5)/IF($A25&lt;W$5,W$8,W$9))^2),0),0)</f>
        <v>0</v>
      </c>
      <c r="X25" s="78" t="n">
        <f aca="false">IF(AND(ISNUMBER($A25),$A25&gt;=X$6,$A25&lt;=X$7),IFERROR(X$10*2/(SQRT(2*PI())*(X$8+X$9))*EXP(-0.5*(($A25-X$5)/IF($A25&lt;X$5,X$8,X$9))^2),0),0)</f>
        <v>0</v>
      </c>
      <c r="Y25" s="78" t="n">
        <f aca="false">IF(AND(ISNUMBER($A25),$A25&gt;=Y$6,$A25&lt;=Y$7),IFERROR(Y$10*2/(SQRT(2*PI())*(Y$8+Y$9))*EXP(-0.5*(($A25-Y$5)/IF($A25&lt;Y$5,Y$8,Y$9))^2),0),0)</f>
        <v>0</v>
      </c>
      <c r="Z25" s="78" t="n">
        <f aca="false">IF(AND(ISNUMBER($A25),$A25&gt;=Z$6,$A25&lt;=Z$7),IFERROR(Z$10*2/(SQRT(2*PI())*(Z$8+Z$9))*EXP(-0.5*(($A25-Z$5)/IF($A25&lt;Z$5,Z$8,Z$9))^2),0),0)</f>
        <v>0</v>
      </c>
      <c r="AA25" s="78" t="n">
        <f aca="false">IF(AND(ISNUMBER($A25),$A25&gt;=AA$6,$A25&lt;=AA$7),IFERROR(AA$10*2/(SQRT(2*PI())*(AA$8+AA$9))*EXP(-0.5*(($A25-AA$5)/IF($A25&lt;AA$5,AA$8,AA$9))^2),0),0)</f>
        <v>0</v>
      </c>
      <c r="AB25" s="78" t="n">
        <f aca="false">IF(AND(ISNUMBER($A25),$A25&gt;=AB$6,$A25&lt;=AB$7),IFERROR(AB$10*2/(SQRT(2*PI())*(AB$8+AB$9))*EXP(-0.5*(($A25-AB$5)/IF($A25&lt;AB$5,AB$8,AB$9))^2),0),0)</f>
        <v>0</v>
      </c>
      <c r="AC25" s="78" t="n">
        <f aca="false">IF(AND(ISNUMBER($A25),$A25&gt;=AC$6,$A25&lt;=AC$7),IFERROR(AC$10*2/(SQRT(2*PI())*(AC$8+AC$9))*EXP(-0.5*(($A25-AC$5)/IF($A25&lt;AC$5,AC$8,AC$9))^2),0),0)</f>
        <v>0</v>
      </c>
      <c r="AD25" s="78" t="n">
        <f aca="false">IF(AND(ISNUMBER($A25),$A25&gt;=AD$6,$A25&lt;=AD$7),IFERROR(AD$10*2/(SQRT(2*PI())*(AD$8+AD$9))*EXP(-0.5*(($A25-AD$5)/IF($A25&lt;AD$5,AD$8,AD$9))^2),0),0)</f>
        <v>0</v>
      </c>
      <c r="AE25" s="78" t="n">
        <f aca="false">IF(AND(ISNUMBER($A25),$A25&gt;=AE$6,$A25&lt;=AE$7),IFERROR(AE$10*2/(SQRT(2*PI())*(AE$8+AE$9))*EXP(-0.5*(($A25-AE$5)/IF($A25&lt;AE$5,AE$8,AE$9))^2),0),0)</f>
        <v>0</v>
      </c>
      <c r="AF25" s="78" t="n">
        <f aca="false">IF(AND(ISNUMBER($A25),$A25&gt;=AF$6,$A25&lt;=AF$7),IFERROR(AF$10*2/(SQRT(2*PI())*(AF$8+AF$9))*EXP(-0.5*(($A25-AF$5)/IF($A25&lt;AF$5,AF$8,AF$9))^2),0),0)</f>
        <v>0</v>
      </c>
      <c r="AG25" s="78" t="n">
        <f aca="false">IF(AND(ISNUMBER($A25),$A25&gt;=AG$6,$A25&lt;=AG$7),IFERROR(AG$10*2/(SQRT(2*PI())*(AG$8+AG$9))*EXP(-0.5*(($A25-AG$5)/IF($A25&lt;AG$5,AG$8,AG$9))^2),0),0)</f>
        <v>0</v>
      </c>
      <c r="AH25" s="78" t="n">
        <f aca="false">IF(AND(ISNUMBER($A25),$A25&gt;=AH$6,$A25&lt;=AH$7),IFERROR(AH$10*2/(SQRT(2*PI())*(AH$8+AH$9))*EXP(-0.5*(($A25-AH$5)/IF($A25&lt;AH$5,AH$8,AH$9))^2),0),0)</f>
        <v>0</v>
      </c>
      <c r="AI25" s="78" t="n">
        <f aca="false">IF(AND(ISNUMBER($A25),$A25&gt;=AI$6,$A25&lt;=AI$7),IFERROR(AI$10*2/(SQRT(2*PI())*(AI$8+AI$9))*EXP(-0.5*(($A25-AI$5)/IF($A25&lt;AI$5,AI$8,AI$9))^2),0),0)</f>
        <v>0</v>
      </c>
      <c r="AJ25" s="78" t="n">
        <f aca="false">IF(AND(ISNUMBER($A25),$A25&gt;=AJ$6,$A25&lt;=AJ$7),IFERROR(AJ$10*2/(SQRT(2*PI())*(AJ$8+AJ$9))*EXP(-0.5*(($A25-AJ$5)/IF($A25&lt;AJ$5,AJ$8,AJ$9))^2),0),0)</f>
        <v>0</v>
      </c>
      <c r="AK25" s="78" t="n">
        <f aca="false">IF(AND(ISNUMBER($A25),$A25&gt;=AK$6,$A25&lt;=AK$7),IFERROR(AK$10*2/(SQRT(2*PI())*(AK$8+AK$9))*EXP(-0.5*(($A25-AK$5)/IF($A25&lt;AK$5,AK$8,AK$9))^2),0),0)</f>
        <v>0</v>
      </c>
      <c r="AL25" s="78" t="n">
        <f aca="false">IF(AND(ISNUMBER($A25),$A25&gt;=AL$6,$A25&lt;=AL$7),IFERROR(AL$10*2/(SQRT(2*PI())*(AL$8+AL$9))*EXP(-0.5*(($A25-AL$5)/IF($A25&lt;AL$5,AL$8,AL$9))^2),0),0)</f>
        <v>0</v>
      </c>
      <c r="AM25" s="78" t="n">
        <f aca="false">IF(AND(ISNUMBER($A25),$A25&gt;=AM$6,$A25&lt;=AM$7),IFERROR(AM$10*2/(SQRT(2*PI())*(AM$8+AM$9))*EXP(-0.5*(($A25-AM$5)/IF($A25&lt;AM$5,AM$8,AM$9))^2),0),0)</f>
        <v>0</v>
      </c>
      <c r="AN25" s="78" t="n">
        <f aca="false">IF(AND(ISNUMBER($A25),$A25&gt;=AN$6,$A25&lt;=AN$7),IFERROR(AN$10*2/(SQRT(2*PI())*(AN$8+AN$9))*EXP(-0.5*(($A25-AN$5)/IF($A25&lt;AN$5,AN$8,AN$9))^2),0),0)</f>
        <v>0</v>
      </c>
      <c r="AO25" s="78" t="n">
        <f aca="false">IF(AND(ISNUMBER($A25),$A25&gt;=AO$6,$A25&lt;=AO$7),IFERROR(AO$10*2/(SQRT(2*PI())*(AO$8+AO$9))*EXP(-0.5*(($A25-AO$5)/IF($A25&lt;AO$5,AO$8,AO$9))^2),0),0)</f>
        <v>0</v>
      </c>
      <c r="AP25" s="78" t="n">
        <f aca="false">IF(AND(ISNUMBER($A25),$A25&gt;=AP$6,$A25&lt;=AP$7),IFERROR(AP$10*2/(SQRT(2*PI())*(AP$8+AP$9))*EXP(-0.5*(($A25-AP$5)/IF($A25&lt;AP$5,AP$8,AP$9))^2),0),0)</f>
        <v>0</v>
      </c>
      <c r="AQ25" s="78" t="n">
        <f aca="false">IF(AND(ISNUMBER($A25),$A25&gt;=AQ$6,$A25&lt;=AQ$7),IFERROR(AQ$10*2/(SQRT(2*PI())*(AQ$8+AQ$9))*EXP(-0.5*(($A25-AQ$5)/IF($A25&lt;AQ$5,AQ$8,AQ$9))^2),0),0)</f>
        <v>0</v>
      </c>
      <c r="AR25" s="78" t="n">
        <f aca="false">IF(AND(ISNUMBER($A25),$A25&gt;=AR$6,$A25&lt;=AR$7),IFERROR(AR$10*2/(SQRT(2*PI())*(AR$8+AR$9))*EXP(-0.5*(($A25-AR$5)/IF($A25&lt;AR$5,AR$8,AR$9))^2),0),0)</f>
        <v>0</v>
      </c>
      <c r="AS25" s="78" t="n">
        <f aca="false">IF(AND(ISNUMBER($A25),$A25&gt;=AS$6,$A25&lt;=AS$7),IFERROR(AS$10*2/(SQRT(2*PI())*(AS$8+AS$9))*EXP(-0.5*(($A25-AS$5)/IF($A25&lt;AS$5,AS$8,AS$9))^2),0),0)</f>
        <v>0</v>
      </c>
      <c r="AT25" s="78" t="n">
        <f aca="false">IF(AND(ISNUMBER($A25),$A25&gt;=AT$6,$A25&lt;=AT$7),IFERROR(AT$10*2/(SQRT(2*PI())*(AT$8+AT$9))*EXP(-0.5*(($A25-AT$5)/IF($A25&lt;AT$5,AT$8,AT$9))^2),0),0)</f>
        <v>0</v>
      </c>
      <c r="AU25" s="78" t="n">
        <f aca="false">IF(AND(ISNUMBER($A25),$A25&gt;=AU$6,$A25&lt;=AU$7),IFERROR(AU$10*2/(SQRT(2*PI())*(AU$8+AU$9))*EXP(-0.5*(($A25-AU$5)/IF($A25&lt;AU$5,AU$8,AU$9))^2),0),0)</f>
        <v>0</v>
      </c>
      <c r="AV25" s="78" t="n">
        <f aca="false">IF(AND(ISNUMBER($A25),$A25&gt;=AV$6,$A25&lt;=AV$7),IFERROR(AV$10*2/(SQRT(2*PI())*(AV$8+AV$9))*EXP(-0.5*(($A25-AV$5)/IF($A25&lt;AV$5,AV$8,AV$9))^2),0),0)</f>
        <v>0</v>
      </c>
      <c r="AW25" s="78" t="n">
        <f aca="false">IF(AND(ISNUMBER($A25),$A25&gt;=AW$6,$A25&lt;=AW$7),IFERROR(AW$10*2/(SQRT(2*PI())*(AW$8+AW$9))*EXP(-0.5*(($A25-AW$5)/IF($A25&lt;AW$5,AW$8,AW$9))^2),0),0)</f>
        <v>0</v>
      </c>
      <c r="AX25" s="78" t="n">
        <f aca="false">IF(AND(ISNUMBER($A25),$A25&gt;=AX$6,$A25&lt;=AX$7),IFERROR(AX$10*2/(SQRT(2*PI())*(AX$8+AX$9))*EXP(-0.5*(($A25-AX$5)/IF($A25&lt;AX$5,AX$8,AX$9))^2),0),0)</f>
        <v>0</v>
      </c>
      <c r="AY25" s="78" t="n">
        <f aca="false">IF(AND(ISNUMBER($A25),$A25&gt;=AY$6,$A25&lt;=AY$7),IFERROR(AY$10*2/(SQRT(2*PI())*(AY$8+AY$9))*EXP(-0.5*(($A25-AY$5)/IF($A25&lt;AY$5,AY$8,AY$9))^2),0),0)</f>
        <v>0</v>
      </c>
      <c r="AZ25" s="78" t="n">
        <f aca="false">IF(AND(ISNUMBER($A25),$A25&gt;=AZ$6,$A25&lt;=AZ$7),IFERROR(AZ$10*2/(SQRT(2*PI())*(AZ$8+AZ$9))*EXP(-0.5*(($A25-AZ$5)/IF($A25&lt;AZ$5,AZ$8,AZ$9))^2),0),0)</f>
        <v>0</v>
      </c>
      <c r="BA25" s="78" t="n">
        <f aca="false">IF(AND(ISNUMBER($A25),$A25&gt;=BA$6,$A25&lt;=BA$7),IFERROR(BA$10*2/(SQRT(2*PI())*(BA$8+BA$9))*EXP(-0.5*(($A25-BA$5)/IF($A25&lt;BA$5,BA$8,BA$9))^2),0),0)</f>
        <v>0</v>
      </c>
    </row>
    <row r="26" customFormat="false" ht="15" hidden="false" customHeight="false" outlineLevel="0" collapsed="false">
      <c r="A26" s="73" t="str">
        <f aca="false">IF(ISNUMBER('Batch Matches'!D26),'Batch Matches'!D26,"")</f>
        <v/>
      </c>
      <c r="B26" s="78" t="n">
        <f aca="false">SUM(G26:BA26)</f>
        <v>0</v>
      </c>
      <c r="C26" s="78" t="n">
        <f aca="false">MAX(G26:BA26)</f>
        <v>0</v>
      </c>
      <c r="D26" s="72" t="str">
        <f aca="false">IF(B26=0,"",MATCH(C26,G26:BA26,0))</f>
        <v/>
      </c>
      <c r="E26" s="78" t="n">
        <f aca="false">LARGE(G26:BA26,2)</f>
        <v>0</v>
      </c>
      <c r="F26" s="72" t="str">
        <f aca="false">IF(E26=0,"",MATCH(E26,G26:BA26,0))</f>
        <v/>
      </c>
      <c r="G26" s="78" t="n">
        <f aca="false">IF(AND(ISNUMBER($A26),$A26&gt;=G$6,$A26&lt;=G$7),IFERROR(G$10*2/(SQRT(2*PI())*(G$8+G$9))*EXP(-0.5*(($A26-G$5)/IF($A26&lt;G$5,G$8,G$9))^2),0),0)</f>
        <v>0</v>
      </c>
      <c r="H26" s="78" t="n">
        <f aca="false">IF(AND(ISNUMBER($A26),$A26&gt;=H$6,$A26&lt;=H$7),IFERROR(H$10*2/(SQRT(2*PI())*(H$8+H$9))*EXP(-0.5*(($A26-H$5)/IF($A26&lt;H$5,H$8,H$9))^2),0),0)</f>
        <v>0</v>
      </c>
      <c r="I26" s="78" t="n">
        <f aca="false">IF(AND(ISNUMBER($A26),$A26&gt;=I$6,$A26&lt;=I$7),IFERROR(I$10*2/(SQRT(2*PI())*(I$8+I$9))*EXP(-0.5*(($A26-I$5)/IF($A26&lt;I$5,I$8,I$9))^2),0),0)</f>
        <v>0</v>
      </c>
      <c r="J26" s="78" t="n">
        <f aca="false">IF(AND(ISNUMBER($A26),$A26&gt;=J$6,$A26&lt;=J$7),IFERROR(J$10*2/(SQRT(2*PI())*(J$8+J$9))*EXP(-0.5*(($A26-J$5)/IF($A26&lt;J$5,J$8,J$9))^2),0),0)</f>
        <v>0</v>
      </c>
      <c r="K26" s="78" t="n">
        <f aca="false">IF(AND(ISNUMBER($A26),$A26&gt;=K$6,$A26&lt;=K$7),IFERROR(K$10*2/(SQRT(2*PI())*(K$8+K$9))*EXP(-0.5*(($A26-K$5)/IF($A26&lt;K$5,K$8,K$9))^2),0),0)</f>
        <v>0</v>
      </c>
      <c r="L26" s="78" t="n">
        <f aca="false">IF(AND(ISNUMBER($A26),$A26&gt;=L$6,$A26&lt;=L$7),IFERROR(L$10*2/(SQRT(2*PI())*(L$8+L$9))*EXP(-0.5*(($A26-L$5)/IF($A26&lt;L$5,L$8,L$9))^2),0),0)</f>
        <v>0</v>
      </c>
      <c r="M26" s="78" t="n">
        <f aca="false">IF(AND(ISNUMBER($A26),$A26&gt;=M$6,$A26&lt;=M$7),IFERROR(M$10*2/(SQRT(2*PI())*(M$8+M$9))*EXP(-0.5*(($A26-M$5)/IF($A26&lt;M$5,M$8,M$9))^2),0),0)</f>
        <v>0</v>
      </c>
      <c r="N26" s="78" t="n">
        <f aca="false">IF(AND(ISNUMBER($A26),$A26&gt;=N$6,$A26&lt;=N$7),IFERROR(N$10*2/(SQRT(2*PI())*(N$8+N$9))*EXP(-0.5*(($A26-N$5)/IF($A26&lt;N$5,N$8,N$9))^2),0),0)</f>
        <v>0</v>
      </c>
      <c r="O26" s="78" t="n">
        <f aca="false">IF(AND(ISNUMBER($A26),$A26&gt;=O$6,$A26&lt;=O$7),IFERROR(O$10*2/(SQRT(2*PI())*(O$8+O$9))*EXP(-0.5*(($A26-O$5)/IF($A26&lt;O$5,O$8,O$9))^2),0),0)</f>
        <v>0</v>
      </c>
      <c r="P26" s="78" t="n">
        <f aca="false">IF(AND(ISNUMBER($A26),$A26&gt;=P$6,$A26&lt;=P$7),IFERROR(P$10*2/(SQRT(2*PI())*(P$8+P$9))*EXP(-0.5*(($A26-P$5)/IF($A26&lt;P$5,P$8,P$9))^2),0),0)</f>
        <v>0</v>
      </c>
      <c r="Q26" s="78" t="n">
        <f aca="false">IF(AND(ISNUMBER($A26),$A26&gt;=Q$6,$A26&lt;=Q$7),IFERROR(Q$10*2/(SQRT(2*PI())*(Q$8+Q$9))*EXP(-0.5*(($A26-Q$5)/IF($A26&lt;Q$5,Q$8,Q$9))^2),0),0)</f>
        <v>0</v>
      </c>
      <c r="R26" s="78" t="n">
        <f aca="false">IF(AND(ISNUMBER($A26),$A26&gt;=R$6,$A26&lt;=R$7),IFERROR(R$10*2/(SQRT(2*PI())*(R$8+R$9))*EXP(-0.5*(($A26-R$5)/IF($A26&lt;R$5,R$8,R$9))^2),0),0)</f>
        <v>0</v>
      </c>
      <c r="S26" s="78" t="n">
        <f aca="false">IF(AND(ISNUMBER($A26),$A26&gt;=S$6,$A26&lt;=S$7),IFERROR(S$10*2/(SQRT(2*PI())*(S$8+S$9))*EXP(-0.5*(($A26-S$5)/IF($A26&lt;S$5,S$8,S$9))^2),0),0)</f>
        <v>0</v>
      </c>
      <c r="T26" s="78" t="n">
        <f aca="false">IF(AND(ISNUMBER($A26),$A26&gt;=T$6,$A26&lt;=T$7),IFERROR(T$10*2/(SQRT(2*PI())*(T$8+T$9))*EXP(-0.5*(($A26-T$5)/IF($A26&lt;T$5,T$8,T$9))^2),0),0)</f>
        <v>0</v>
      </c>
      <c r="U26" s="78" t="n">
        <f aca="false">IF(AND(ISNUMBER($A26),$A26&gt;=U$6,$A26&lt;=U$7),IFERROR(U$10*2/(SQRT(2*PI())*(U$8+U$9))*EXP(-0.5*(($A26-U$5)/IF($A26&lt;U$5,U$8,U$9))^2),0),0)</f>
        <v>0</v>
      </c>
      <c r="V26" s="78" t="n">
        <f aca="false">IF(AND(ISNUMBER($A26),$A26&gt;=V$6,$A26&lt;=V$7),IFERROR(V$10*2/(SQRT(2*PI())*(V$8+V$9))*EXP(-0.5*(($A26-V$5)/IF($A26&lt;V$5,V$8,V$9))^2),0),0)</f>
        <v>0</v>
      </c>
      <c r="W26" s="78" t="n">
        <f aca="false">IF(AND(ISNUMBER($A26),$A26&gt;=W$6,$A26&lt;=W$7),IFERROR(W$10*2/(SQRT(2*PI())*(W$8+W$9))*EXP(-0.5*(($A26-W$5)/IF($A26&lt;W$5,W$8,W$9))^2),0),0)</f>
        <v>0</v>
      </c>
      <c r="X26" s="78" t="n">
        <f aca="false">IF(AND(ISNUMBER($A26),$A26&gt;=X$6,$A26&lt;=X$7),IFERROR(X$10*2/(SQRT(2*PI())*(X$8+X$9))*EXP(-0.5*(($A26-X$5)/IF($A26&lt;X$5,X$8,X$9))^2),0),0)</f>
        <v>0</v>
      </c>
      <c r="Y26" s="78" t="n">
        <f aca="false">IF(AND(ISNUMBER($A26),$A26&gt;=Y$6,$A26&lt;=Y$7),IFERROR(Y$10*2/(SQRT(2*PI())*(Y$8+Y$9))*EXP(-0.5*(($A26-Y$5)/IF($A26&lt;Y$5,Y$8,Y$9))^2),0),0)</f>
        <v>0</v>
      </c>
      <c r="Z26" s="78" t="n">
        <f aca="false">IF(AND(ISNUMBER($A26),$A26&gt;=Z$6,$A26&lt;=Z$7),IFERROR(Z$10*2/(SQRT(2*PI())*(Z$8+Z$9))*EXP(-0.5*(($A26-Z$5)/IF($A26&lt;Z$5,Z$8,Z$9))^2),0),0)</f>
        <v>0</v>
      </c>
      <c r="AA26" s="78" t="n">
        <f aca="false">IF(AND(ISNUMBER($A26),$A26&gt;=AA$6,$A26&lt;=AA$7),IFERROR(AA$10*2/(SQRT(2*PI())*(AA$8+AA$9))*EXP(-0.5*(($A26-AA$5)/IF($A26&lt;AA$5,AA$8,AA$9))^2),0),0)</f>
        <v>0</v>
      </c>
      <c r="AB26" s="78" t="n">
        <f aca="false">IF(AND(ISNUMBER($A26),$A26&gt;=AB$6,$A26&lt;=AB$7),IFERROR(AB$10*2/(SQRT(2*PI())*(AB$8+AB$9))*EXP(-0.5*(($A26-AB$5)/IF($A26&lt;AB$5,AB$8,AB$9))^2),0),0)</f>
        <v>0</v>
      </c>
      <c r="AC26" s="78" t="n">
        <f aca="false">IF(AND(ISNUMBER($A26),$A26&gt;=AC$6,$A26&lt;=AC$7),IFERROR(AC$10*2/(SQRT(2*PI())*(AC$8+AC$9))*EXP(-0.5*(($A26-AC$5)/IF($A26&lt;AC$5,AC$8,AC$9))^2),0),0)</f>
        <v>0</v>
      </c>
      <c r="AD26" s="78" t="n">
        <f aca="false">IF(AND(ISNUMBER($A26),$A26&gt;=AD$6,$A26&lt;=AD$7),IFERROR(AD$10*2/(SQRT(2*PI())*(AD$8+AD$9))*EXP(-0.5*(($A26-AD$5)/IF($A26&lt;AD$5,AD$8,AD$9))^2),0),0)</f>
        <v>0</v>
      </c>
      <c r="AE26" s="78" t="n">
        <f aca="false">IF(AND(ISNUMBER($A26),$A26&gt;=AE$6,$A26&lt;=AE$7),IFERROR(AE$10*2/(SQRT(2*PI())*(AE$8+AE$9))*EXP(-0.5*(($A26-AE$5)/IF($A26&lt;AE$5,AE$8,AE$9))^2),0),0)</f>
        <v>0</v>
      </c>
      <c r="AF26" s="78" t="n">
        <f aca="false">IF(AND(ISNUMBER($A26),$A26&gt;=AF$6,$A26&lt;=AF$7),IFERROR(AF$10*2/(SQRT(2*PI())*(AF$8+AF$9))*EXP(-0.5*(($A26-AF$5)/IF($A26&lt;AF$5,AF$8,AF$9))^2),0),0)</f>
        <v>0</v>
      </c>
      <c r="AG26" s="78" t="n">
        <f aca="false">IF(AND(ISNUMBER($A26),$A26&gt;=AG$6,$A26&lt;=AG$7),IFERROR(AG$10*2/(SQRT(2*PI())*(AG$8+AG$9))*EXP(-0.5*(($A26-AG$5)/IF($A26&lt;AG$5,AG$8,AG$9))^2),0),0)</f>
        <v>0</v>
      </c>
      <c r="AH26" s="78" t="n">
        <f aca="false">IF(AND(ISNUMBER($A26),$A26&gt;=AH$6,$A26&lt;=AH$7),IFERROR(AH$10*2/(SQRT(2*PI())*(AH$8+AH$9))*EXP(-0.5*(($A26-AH$5)/IF($A26&lt;AH$5,AH$8,AH$9))^2),0),0)</f>
        <v>0</v>
      </c>
      <c r="AI26" s="78" t="n">
        <f aca="false">IF(AND(ISNUMBER($A26),$A26&gt;=AI$6,$A26&lt;=AI$7),IFERROR(AI$10*2/(SQRT(2*PI())*(AI$8+AI$9))*EXP(-0.5*(($A26-AI$5)/IF($A26&lt;AI$5,AI$8,AI$9))^2),0),0)</f>
        <v>0</v>
      </c>
      <c r="AJ26" s="78" t="n">
        <f aca="false">IF(AND(ISNUMBER($A26),$A26&gt;=AJ$6,$A26&lt;=AJ$7),IFERROR(AJ$10*2/(SQRT(2*PI())*(AJ$8+AJ$9))*EXP(-0.5*(($A26-AJ$5)/IF($A26&lt;AJ$5,AJ$8,AJ$9))^2),0),0)</f>
        <v>0</v>
      </c>
      <c r="AK26" s="78" t="n">
        <f aca="false">IF(AND(ISNUMBER($A26),$A26&gt;=AK$6,$A26&lt;=AK$7),IFERROR(AK$10*2/(SQRT(2*PI())*(AK$8+AK$9))*EXP(-0.5*(($A26-AK$5)/IF($A26&lt;AK$5,AK$8,AK$9))^2),0),0)</f>
        <v>0</v>
      </c>
      <c r="AL26" s="78" t="n">
        <f aca="false">IF(AND(ISNUMBER($A26),$A26&gt;=AL$6,$A26&lt;=AL$7),IFERROR(AL$10*2/(SQRT(2*PI())*(AL$8+AL$9))*EXP(-0.5*(($A26-AL$5)/IF($A26&lt;AL$5,AL$8,AL$9))^2),0),0)</f>
        <v>0</v>
      </c>
      <c r="AM26" s="78" t="n">
        <f aca="false">IF(AND(ISNUMBER($A26),$A26&gt;=AM$6,$A26&lt;=AM$7),IFERROR(AM$10*2/(SQRT(2*PI())*(AM$8+AM$9))*EXP(-0.5*(($A26-AM$5)/IF($A26&lt;AM$5,AM$8,AM$9))^2),0),0)</f>
        <v>0</v>
      </c>
      <c r="AN26" s="78" t="n">
        <f aca="false">IF(AND(ISNUMBER($A26),$A26&gt;=AN$6,$A26&lt;=AN$7),IFERROR(AN$10*2/(SQRT(2*PI())*(AN$8+AN$9))*EXP(-0.5*(($A26-AN$5)/IF($A26&lt;AN$5,AN$8,AN$9))^2),0),0)</f>
        <v>0</v>
      </c>
      <c r="AO26" s="78" t="n">
        <f aca="false">IF(AND(ISNUMBER($A26),$A26&gt;=AO$6,$A26&lt;=AO$7),IFERROR(AO$10*2/(SQRT(2*PI())*(AO$8+AO$9))*EXP(-0.5*(($A26-AO$5)/IF($A26&lt;AO$5,AO$8,AO$9))^2),0),0)</f>
        <v>0</v>
      </c>
      <c r="AP26" s="78" t="n">
        <f aca="false">IF(AND(ISNUMBER($A26),$A26&gt;=AP$6,$A26&lt;=AP$7),IFERROR(AP$10*2/(SQRT(2*PI())*(AP$8+AP$9))*EXP(-0.5*(($A26-AP$5)/IF($A26&lt;AP$5,AP$8,AP$9))^2),0),0)</f>
        <v>0</v>
      </c>
      <c r="AQ26" s="78" t="n">
        <f aca="false">IF(AND(ISNUMBER($A26),$A26&gt;=AQ$6,$A26&lt;=AQ$7),IFERROR(AQ$10*2/(SQRT(2*PI())*(AQ$8+AQ$9))*EXP(-0.5*(($A26-AQ$5)/IF($A26&lt;AQ$5,AQ$8,AQ$9))^2),0),0)</f>
        <v>0</v>
      </c>
      <c r="AR26" s="78" t="n">
        <f aca="false">IF(AND(ISNUMBER($A26),$A26&gt;=AR$6,$A26&lt;=AR$7),IFERROR(AR$10*2/(SQRT(2*PI())*(AR$8+AR$9))*EXP(-0.5*(($A26-AR$5)/IF($A26&lt;AR$5,AR$8,AR$9))^2),0),0)</f>
        <v>0</v>
      </c>
      <c r="AS26" s="78" t="n">
        <f aca="false">IF(AND(ISNUMBER($A26),$A26&gt;=AS$6,$A26&lt;=AS$7),IFERROR(AS$10*2/(SQRT(2*PI())*(AS$8+AS$9))*EXP(-0.5*(($A26-AS$5)/IF($A26&lt;AS$5,AS$8,AS$9))^2),0),0)</f>
        <v>0</v>
      </c>
      <c r="AT26" s="78" t="n">
        <f aca="false">IF(AND(ISNUMBER($A26),$A26&gt;=AT$6,$A26&lt;=AT$7),IFERROR(AT$10*2/(SQRT(2*PI())*(AT$8+AT$9))*EXP(-0.5*(($A26-AT$5)/IF($A26&lt;AT$5,AT$8,AT$9))^2),0),0)</f>
        <v>0</v>
      </c>
      <c r="AU26" s="78" t="n">
        <f aca="false">IF(AND(ISNUMBER($A26),$A26&gt;=AU$6,$A26&lt;=AU$7),IFERROR(AU$10*2/(SQRT(2*PI())*(AU$8+AU$9))*EXP(-0.5*(($A26-AU$5)/IF($A26&lt;AU$5,AU$8,AU$9))^2),0),0)</f>
        <v>0</v>
      </c>
      <c r="AV26" s="78" t="n">
        <f aca="false">IF(AND(ISNUMBER($A26),$A26&gt;=AV$6,$A26&lt;=AV$7),IFERROR(AV$10*2/(SQRT(2*PI())*(AV$8+AV$9))*EXP(-0.5*(($A26-AV$5)/IF($A26&lt;AV$5,AV$8,AV$9))^2),0),0)</f>
        <v>0</v>
      </c>
      <c r="AW26" s="78" t="n">
        <f aca="false">IF(AND(ISNUMBER($A26),$A26&gt;=AW$6,$A26&lt;=AW$7),IFERROR(AW$10*2/(SQRT(2*PI())*(AW$8+AW$9))*EXP(-0.5*(($A26-AW$5)/IF($A26&lt;AW$5,AW$8,AW$9))^2),0),0)</f>
        <v>0</v>
      </c>
      <c r="AX26" s="78" t="n">
        <f aca="false">IF(AND(ISNUMBER($A26),$A26&gt;=AX$6,$A26&lt;=AX$7),IFERROR(AX$10*2/(SQRT(2*PI())*(AX$8+AX$9))*EXP(-0.5*(($A26-AX$5)/IF($A26&lt;AX$5,AX$8,AX$9))^2),0),0)</f>
        <v>0</v>
      </c>
      <c r="AY26" s="78" t="n">
        <f aca="false">IF(AND(ISNUMBER($A26),$A26&gt;=AY$6,$A26&lt;=AY$7),IFERROR(AY$10*2/(SQRT(2*PI())*(AY$8+AY$9))*EXP(-0.5*(($A26-AY$5)/IF($A26&lt;AY$5,AY$8,AY$9))^2),0),0)</f>
        <v>0</v>
      </c>
      <c r="AZ26" s="78" t="n">
        <f aca="false">IF(AND(ISNUMBER($A26),$A26&gt;=AZ$6,$A26&lt;=AZ$7),IFERROR(AZ$10*2/(SQRT(2*PI())*(AZ$8+AZ$9))*EXP(-0.5*(($A26-AZ$5)/IF($A26&lt;AZ$5,AZ$8,AZ$9))^2),0),0)</f>
        <v>0</v>
      </c>
      <c r="BA26" s="78" t="n">
        <f aca="false">IF(AND(ISNUMBER($A26),$A26&gt;=BA$6,$A26&lt;=BA$7),IFERROR(BA$10*2/(SQRT(2*PI())*(BA$8+BA$9))*EXP(-0.5*(($A26-BA$5)/IF($A26&lt;BA$5,BA$8,BA$9))^2),0),0)</f>
        <v>0</v>
      </c>
    </row>
    <row r="27" customFormat="false" ht="15" hidden="false" customHeight="false" outlineLevel="0" collapsed="false">
      <c r="A27" s="73" t="str">
        <f aca="false">IF(ISNUMBER('Batch Matches'!D27),'Batch Matches'!D27,"")</f>
        <v/>
      </c>
      <c r="B27" s="78" t="n">
        <f aca="false">SUM(G27:BA27)</f>
        <v>0</v>
      </c>
      <c r="C27" s="78" t="n">
        <f aca="false">MAX(G27:BA27)</f>
        <v>0</v>
      </c>
      <c r="D27" s="72" t="str">
        <f aca="false">IF(B27=0,"",MATCH(C27,G27:BA27,0))</f>
        <v/>
      </c>
      <c r="E27" s="78" t="n">
        <f aca="false">LARGE(G27:BA27,2)</f>
        <v>0</v>
      </c>
      <c r="F27" s="72" t="str">
        <f aca="false">IF(E27=0,"",MATCH(E27,G27:BA27,0))</f>
        <v/>
      </c>
      <c r="G27" s="78" t="n">
        <f aca="false">IF(AND(ISNUMBER($A27),$A27&gt;=G$6,$A27&lt;=G$7),IFERROR(G$10*2/(SQRT(2*PI())*(G$8+G$9))*EXP(-0.5*(($A27-G$5)/IF($A27&lt;G$5,G$8,G$9))^2),0),0)</f>
        <v>0</v>
      </c>
      <c r="H27" s="78" t="n">
        <f aca="false">IF(AND(ISNUMBER($A27),$A27&gt;=H$6,$A27&lt;=H$7),IFERROR(H$10*2/(SQRT(2*PI())*(H$8+H$9))*EXP(-0.5*(($A27-H$5)/IF($A27&lt;H$5,H$8,H$9))^2),0),0)</f>
        <v>0</v>
      </c>
      <c r="I27" s="78" t="n">
        <f aca="false">IF(AND(ISNUMBER($A27),$A27&gt;=I$6,$A27&lt;=I$7),IFERROR(I$10*2/(SQRT(2*PI())*(I$8+I$9))*EXP(-0.5*(($A27-I$5)/IF($A27&lt;I$5,I$8,I$9))^2),0),0)</f>
        <v>0</v>
      </c>
      <c r="J27" s="78" t="n">
        <f aca="false">IF(AND(ISNUMBER($A27),$A27&gt;=J$6,$A27&lt;=J$7),IFERROR(J$10*2/(SQRT(2*PI())*(J$8+J$9))*EXP(-0.5*(($A27-J$5)/IF($A27&lt;J$5,J$8,J$9))^2),0),0)</f>
        <v>0</v>
      </c>
      <c r="K27" s="78" t="n">
        <f aca="false">IF(AND(ISNUMBER($A27),$A27&gt;=K$6,$A27&lt;=K$7),IFERROR(K$10*2/(SQRT(2*PI())*(K$8+K$9))*EXP(-0.5*(($A27-K$5)/IF($A27&lt;K$5,K$8,K$9))^2),0),0)</f>
        <v>0</v>
      </c>
      <c r="L27" s="78" t="n">
        <f aca="false">IF(AND(ISNUMBER($A27),$A27&gt;=L$6,$A27&lt;=L$7),IFERROR(L$10*2/(SQRT(2*PI())*(L$8+L$9))*EXP(-0.5*(($A27-L$5)/IF($A27&lt;L$5,L$8,L$9))^2),0),0)</f>
        <v>0</v>
      </c>
      <c r="M27" s="78" t="n">
        <f aca="false">IF(AND(ISNUMBER($A27),$A27&gt;=M$6,$A27&lt;=M$7),IFERROR(M$10*2/(SQRT(2*PI())*(M$8+M$9))*EXP(-0.5*(($A27-M$5)/IF($A27&lt;M$5,M$8,M$9))^2),0),0)</f>
        <v>0</v>
      </c>
      <c r="N27" s="78" t="n">
        <f aca="false">IF(AND(ISNUMBER($A27),$A27&gt;=N$6,$A27&lt;=N$7),IFERROR(N$10*2/(SQRT(2*PI())*(N$8+N$9))*EXP(-0.5*(($A27-N$5)/IF($A27&lt;N$5,N$8,N$9))^2),0),0)</f>
        <v>0</v>
      </c>
      <c r="O27" s="78" t="n">
        <f aca="false">IF(AND(ISNUMBER($A27),$A27&gt;=O$6,$A27&lt;=O$7),IFERROR(O$10*2/(SQRT(2*PI())*(O$8+O$9))*EXP(-0.5*(($A27-O$5)/IF($A27&lt;O$5,O$8,O$9))^2),0),0)</f>
        <v>0</v>
      </c>
      <c r="P27" s="78" t="n">
        <f aca="false">IF(AND(ISNUMBER($A27),$A27&gt;=P$6,$A27&lt;=P$7),IFERROR(P$10*2/(SQRT(2*PI())*(P$8+P$9))*EXP(-0.5*(($A27-P$5)/IF($A27&lt;P$5,P$8,P$9))^2),0),0)</f>
        <v>0</v>
      </c>
      <c r="Q27" s="78" t="n">
        <f aca="false">IF(AND(ISNUMBER($A27),$A27&gt;=Q$6,$A27&lt;=Q$7),IFERROR(Q$10*2/(SQRT(2*PI())*(Q$8+Q$9))*EXP(-0.5*(($A27-Q$5)/IF($A27&lt;Q$5,Q$8,Q$9))^2),0),0)</f>
        <v>0</v>
      </c>
      <c r="R27" s="78" t="n">
        <f aca="false">IF(AND(ISNUMBER($A27),$A27&gt;=R$6,$A27&lt;=R$7),IFERROR(R$10*2/(SQRT(2*PI())*(R$8+R$9))*EXP(-0.5*(($A27-R$5)/IF($A27&lt;R$5,R$8,R$9))^2),0),0)</f>
        <v>0</v>
      </c>
      <c r="S27" s="78" t="n">
        <f aca="false">IF(AND(ISNUMBER($A27),$A27&gt;=S$6,$A27&lt;=S$7),IFERROR(S$10*2/(SQRT(2*PI())*(S$8+S$9))*EXP(-0.5*(($A27-S$5)/IF($A27&lt;S$5,S$8,S$9))^2),0),0)</f>
        <v>0</v>
      </c>
      <c r="T27" s="78" t="n">
        <f aca="false">IF(AND(ISNUMBER($A27),$A27&gt;=T$6,$A27&lt;=T$7),IFERROR(T$10*2/(SQRT(2*PI())*(T$8+T$9))*EXP(-0.5*(($A27-T$5)/IF($A27&lt;T$5,T$8,T$9))^2),0),0)</f>
        <v>0</v>
      </c>
      <c r="U27" s="78" t="n">
        <f aca="false">IF(AND(ISNUMBER($A27),$A27&gt;=U$6,$A27&lt;=U$7),IFERROR(U$10*2/(SQRT(2*PI())*(U$8+U$9))*EXP(-0.5*(($A27-U$5)/IF($A27&lt;U$5,U$8,U$9))^2),0),0)</f>
        <v>0</v>
      </c>
      <c r="V27" s="78" t="n">
        <f aca="false">IF(AND(ISNUMBER($A27),$A27&gt;=V$6,$A27&lt;=V$7),IFERROR(V$10*2/(SQRT(2*PI())*(V$8+V$9))*EXP(-0.5*(($A27-V$5)/IF($A27&lt;V$5,V$8,V$9))^2),0),0)</f>
        <v>0</v>
      </c>
      <c r="W27" s="78" t="n">
        <f aca="false">IF(AND(ISNUMBER($A27),$A27&gt;=W$6,$A27&lt;=W$7),IFERROR(W$10*2/(SQRT(2*PI())*(W$8+W$9))*EXP(-0.5*(($A27-W$5)/IF($A27&lt;W$5,W$8,W$9))^2),0),0)</f>
        <v>0</v>
      </c>
      <c r="X27" s="78" t="n">
        <f aca="false">IF(AND(ISNUMBER($A27),$A27&gt;=X$6,$A27&lt;=X$7),IFERROR(X$10*2/(SQRT(2*PI())*(X$8+X$9))*EXP(-0.5*(($A27-X$5)/IF($A27&lt;X$5,X$8,X$9))^2),0),0)</f>
        <v>0</v>
      </c>
      <c r="Y27" s="78" t="n">
        <f aca="false">IF(AND(ISNUMBER($A27),$A27&gt;=Y$6,$A27&lt;=Y$7),IFERROR(Y$10*2/(SQRT(2*PI())*(Y$8+Y$9))*EXP(-0.5*(($A27-Y$5)/IF($A27&lt;Y$5,Y$8,Y$9))^2),0),0)</f>
        <v>0</v>
      </c>
      <c r="Z27" s="78" t="n">
        <f aca="false">IF(AND(ISNUMBER($A27),$A27&gt;=Z$6,$A27&lt;=Z$7),IFERROR(Z$10*2/(SQRT(2*PI())*(Z$8+Z$9))*EXP(-0.5*(($A27-Z$5)/IF($A27&lt;Z$5,Z$8,Z$9))^2),0),0)</f>
        <v>0</v>
      </c>
      <c r="AA27" s="78" t="n">
        <f aca="false">IF(AND(ISNUMBER($A27),$A27&gt;=AA$6,$A27&lt;=AA$7),IFERROR(AA$10*2/(SQRT(2*PI())*(AA$8+AA$9))*EXP(-0.5*(($A27-AA$5)/IF($A27&lt;AA$5,AA$8,AA$9))^2),0),0)</f>
        <v>0</v>
      </c>
      <c r="AB27" s="78" t="n">
        <f aca="false">IF(AND(ISNUMBER($A27),$A27&gt;=AB$6,$A27&lt;=AB$7),IFERROR(AB$10*2/(SQRT(2*PI())*(AB$8+AB$9))*EXP(-0.5*(($A27-AB$5)/IF($A27&lt;AB$5,AB$8,AB$9))^2),0),0)</f>
        <v>0</v>
      </c>
      <c r="AC27" s="78" t="n">
        <f aca="false">IF(AND(ISNUMBER($A27),$A27&gt;=AC$6,$A27&lt;=AC$7),IFERROR(AC$10*2/(SQRT(2*PI())*(AC$8+AC$9))*EXP(-0.5*(($A27-AC$5)/IF($A27&lt;AC$5,AC$8,AC$9))^2),0),0)</f>
        <v>0</v>
      </c>
      <c r="AD27" s="78" t="n">
        <f aca="false">IF(AND(ISNUMBER($A27),$A27&gt;=AD$6,$A27&lt;=AD$7),IFERROR(AD$10*2/(SQRT(2*PI())*(AD$8+AD$9))*EXP(-0.5*(($A27-AD$5)/IF($A27&lt;AD$5,AD$8,AD$9))^2),0),0)</f>
        <v>0</v>
      </c>
      <c r="AE27" s="78" t="n">
        <f aca="false">IF(AND(ISNUMBER($A27),$A27&gt;=AE$6,$A27&lt;=AE$7),IFERROR(AE$10*2/(SQRT(2*PI())*(AE$8+AE$9))*EXP(-0.5*(($A27-AE$5)/IF($A27&lt;AE$5,AE$8,AE$9))^2),0),0)</f>
        <v>0</v>
      </c>
      <c r="AF27" s="78" t="n">
        <f aca="false">IF(AND(ISNUMBER($A27),$A27&gt;=AF$6,$A27&lt;=AF$7),IFERROR(AF$10*2/(SQRT(2*PI())*(AF$8+AF$9))*EXP(-0.5*(($A27-AF$5)/IF($A27&lt;AF$5,AF$8,AF$9))^2),0),0)</f>
        <v>0</v>
      </c>
      <c r="AG27" s="78" t="n">
        <f aca="false">IF(AND(ISNUMBER($A27),$A27&gt;=AG$6,$A27&lt;=AG$7),IFERROR(AG$10*2/(SQRT(2*PI())*(AG$8+AG$9))*EXP(-0.5*(($A27-AG$5)/IF($A27&lt;AG$5,AG$8,AG$9))^2),0),0)</f>
        <v>0</v>
      </c>
      <c r="AH27" s="78" t="n">
        <f aca="false">IF(AND(ISNUMBER($A27),$A27&gt;=AH$6,$A27&lt;=AH$7),IFERROR(AH$10*2/(SQRT(2*PI())*(AH$8+AH$9))*EXP(-0.5*(($A27-AH$5)/IF($A27&lt;AH$5,AH$8,AH$9))^2),0),0)</f>
        <v>0</v>
      </c>
      <c r="AI27" s="78" t="n">
        <f aca="false">IF(AND(ISNUMBER($A27),$A27&gt;=AI$6,$A27&lt;=AI$7),IFERROR(AI$10*2/(SQRT(2*PI())*(AI$8+AI$9))*EXP(-0.5*(($A27-AI$5)/IF($A27&lt;AI$5,AI$8,AI$9))^2),0),0)</f>
        <v>0</v>
      </c>
      <c r="AJ27" s="78" t="n">
        <f aca="false">IF(AND(ISNUMBER($A27),$A27&gt;=AJ$6,$A27&lt;=AJ$7),IFERROR(AJ$10*2/(SQRT(2*PI())*(AJ$8+AJ$9))*EXP(-0.5*(($A27-AJ$5)/IF($A27&lt;AJ$5,AJ$8,AJ$9))^2),0),0)</f>
        <v>0</v>
      </c>
      <c r="AK27" s="78" t="n">
        <f aca="false">IF(AND(ISNUMBER($A27),$A27&gt;=AK$6,$A27&lt;=AK$7),IFERROR(AK$10*2/(SQRT(2*PI())*(AK$8+AK$9))*EXP(-0.5*(($A27-AK$5)/IF($A27&lt;AK$5,AK$8,AK$9))^2),0),0)</f>
        <v>0</v>
      </c>
      <c r="AL27" s="78" t="n">
        <f aca="false">IF(AND(ISNUMBER($A27),$A27&gt;=AL$6,$A27&lt;=AL$7),IFERROR(AL$10*2/(SQRT(2*PI())*(AL$8+AL$9))*EXP(-0.5*(($A27-AL$5)/IF($A27&lt;AL$5,AL$8,AL$9))^2),0),0)</f>
        <v>0</v>
      </c>
      <c r="AM27" s="78" t="n">
        <f aca="false">IF(AND(ISNUMBER($A27),$A27&gt;=AM$6,$A27&lt;=AM$7),IFERROR(AM$10*2/(SQRT(2*PI())*(AM$8+AM$9))*EXP(-0.5*(($A27-AM$5)/IF($A27&lt;AM$5,AM$8,AM$9))^2),0),0)</f>
        <v>0</v>
      </c>
      <c r="AN27" s="78" t="n">
        <f aca="false">IF(AND(ISNUMBER($A27),$A27&gt;=AN$6,$A27&lt;=AN$7),IFERROR(AN$10*2/(SQRT(2*PI())*(AN$8+AN$9))*EXP(-0.5*(($A27-AN$5)/IF($A27&lt;AN$5,AN$8,AN$9))^2),0),0)</f>
        <v>0</v>
      </c>
      <c r="AO27" s="78" t="n">
        <f aca="false">IF(AND(ISNUMBER($A27),$A27&gt;=AO$6,$A27&lt;=AO$7),IFERROR(AO$10*2/(SQRT(2*PI())*(AO$8+AO$9))*EXP(-0.5*(($A27-AO$5)/IF($A27&lt;AO$5,AO$8,AO$9))^2),0),0)</f>
        <v>0</v>
      </c>
      <c r="AP27" s="78" t="n">
        <f aca="false">IF(AND(ISNUMBER($A27),$A27&gt;=AP$6,$A27&lt;=AP$7),IFERROR(AP$10*2/(SQRT(2*PI())*(AP$8+AP$9))*EXP(-0.5*(($A27-AP$5)/IF($A27&lt;AP$5,AP$8,AP$9))^2),0),0)</f>
        <v>0</v>
      </c>
      <c r="AQ27" s="78" t="n">
        <f aca="false">IF(AND(ISNUMBER($A27),$A27&gt;=AQ$6,$A27&lt;=AQ$7),IFERROR(AQ$10*2/(SQRT(2*PI())*(AQ$8+AQ$9))*EXP(-0.5*(($A27-AQ$5)/IF($A27&lt;AQ$5,AQ$8,AQ$9))^2),0),0)</f>
        <v>0</v>
      </c>
      <c r="AR27" s="78" t="n">
        <f aca="false">IF(AND(ISNUMBER($A27),$A27&gt;=AR$6,$A27&lt;=AR$7),IFERROR(AR$10*2/(SQRT(2*PI())*(AR$8+AR$9))*EXP(-0.5*(($A27-AR$5)/IF($A27&lt;AR$5,AR$8,AR$9))^2),0),0)</f>
        <v>0</v>
      </c>
      <c r="AS27" s="78" t="n">
        <f aca="false">IF(AND(ISNUMBER($A27),$A27&gt;=AS$6,$A27&lt;=AS$7),IFERROR(AS$10*2/(SQRT(2*PI())*(AS$8+AS$9))*EXP(-0.5*(($A27-AS$5)/IF($A27&lt;AS$5,AS$8,AS$9))^2),0),0)</f>
        <v>0</v>
      </c>
      <c r="AT27" s="78" t="n">
        <f aca="false">IF(AND(ISNUMBER($A27),$A27&gt;=AT$6,$A27&lt;=AT$7),IFERROR(AT$10*2/(SQRT(2*PI())*(AT$8+AT$9))*EXP(-0.5*(($A27-AT$5)/IF($A27&lt;AT$5,AT$8,AT$9))^2),0),0)</f>
        <v>0</v>
      </c>
      <c r="AU27" s="78" t="n">
        <f aca="false">IF(AND(ISNUMBER($A27),$A27&gt;=AU$6,$A27&lt;=AU$7),IFERROR(AU$10*2/(SQRT(2*PI())*(AU$8+AU$9))*EXP(-0.5*(($A27-AU$5)/IF($A27&lt;AU$5,AU$8,AU$9))^2),0),0)</f>
        <v>0</v>
      </c>
      <c r="AV27" s="78" t="n">
        <f aca="false">IF(AND(ISNUMBER($A27),$A27&gt;=AV$6,$A27&lt;=AV$7),IFERROR(AV$10*2/(SQRT(2*PI())*(AV$8+AV$9))*EXP(-0.5*(($A27-AV$5)/IF($A27&lt;AV$5,AV$8,AV$9))^2),0),0)</f>
        <v>0</v>
      </c>
      <c r="AW27" s="78" t="n">
        <f aca="false">IF(AND(ISNUMBER($A27),$A27&gt;=AW$6,$A27&lt;=AW$7),IFERROR(AW$10*2/(SQRT(2*PI())*(AW$8+AW$9))*EXP(-0.5*(($A27-AW$5)/IF($A27&lt;AW$5,AW$8,AW$9))^2),0),0)</f>
        <v>0</v>
      </c>
      <c r="AX27" s="78" t="n">
        <f aca="false">IF(AND(ISNUMBER($A27),$A27&gt;=AX$6,$A27&lt;=AX$7),IFERROR(AX$10*2/(SQRT(2*PI())*(AX$8+AX$9))*EXP(-0.5*(($A27-AX$5)/IF($A27&lt;AX$5,AX$8,AX$9))^2),0),0)</f>
        <v>0</v>
      </c>
      <c r="AY27" s="78" t="n">
        <f aca="false">IF(AND(ISNUMBER($A27),$A27&gt;=AY$6,$A27&lt;=AY$7),IFERROR(AY$10*2/(SQRT(2*PI())*(AY$8+AY$9))*EXP(-0.5*(($A27-AY$5)/IF($A27&lt;AY$5,AY$8,AY$9))^2),0),0)</f>
        <v>0</v>
      </c>
      <c r="AZ27" s="78" t="n">
        <f aca="false">IF(AND(ISNUMBER($A27),$A27&gt;=AZ$6,$A27&lt;=AZ$7),IFERROR(AZ$10*2/(SQRT(2*PI())*(AZ$8+AZ$9))*EXP(-0.5*(($A27-AZ$5)/IF($A27&lt;AZ$5,AZ$8,AZ$9))^2),0),0)</f>
        <v>0</v>
      </c>
      <c r="BA27" s="78" t="n">
        <f aca="false">IF(AND(ISNUMBER($A27),$A27&gt;=BA$6,$A27&lt;=BA$7),IFERROR(BA$10*2/(SQRT(2*PI())*(BA$8+BA$9))*EXP(-0.5*(($A27-BA$5)/IF($A27&lt;BA$5,BA$8,BA$9))^2),0),0)</f>
        <v>0</v>
      </c>
    </row>
    <row r="28" customFormat="false" ht="15" hidden="false" customHeight="false" outlineLevel="0" collapsed="false">
      <c r="A28" s="73" t="str">
        <f aca="false">IF(ISNUMBER('Batch Matches'!D28),'Batch Matches'!D28,"")</f>
        <v/>
      </c>
      <c r="B28" s="78" t="n">
        <f aca="false">SUM(G28:BA28)</f>
        <v>0</v>
      </c>
      <c r="C28" s="78" t="n">
        <f aca="false">MAX(G28:BA28)</f>
        <v>0</v>
      </c>
      <c r="D28" s="72" t="str">
        <f aca="false">IF(B28=0,"",MATCH(C28,G28:BA28,0))</f>
        <v/>
      </c>
      <c r="E28" s="78" t="n">
        <f aca="false">LARGE(G28:BA28,2)</f>
        <v>0</v>
      </c>
      <c r="F28" s="72" t="str">
        <f aca="false">IF(E28=0,"",MATCH(E28,G28:BA28,0))</f>
        <v/>
      </c>
      <c r="G28" s="78" t="n">
        <f aca="false">IF(AND(ISNUMBER($A28),$A28&gt;=G$6,$A28&lt;=G$7),IFERROR(G$10*2/(SQRT(2*PI())*(G$8+G$9))*EXP(-0.5*(($A28-G$5)/IF($A28&lt;G$5,G$8,G$9))^2),0),0)</f>
        <v>0</v>
      </c>
      <c r="H28" s="78" t="n">
        <f aca="false">IF(AND(ISNUMBER($A28),$A28&gt;=H$6,$A28&lt;=H$7),IFERROR(H$10*2/(SQRT(2*PI())*(H$8+H$9))*EXP(-0.5*(($A28-H$5)/IF($A28&lt;H$5,H$8,H$9))^2),0),0)</f>
        <v>0</v>
      </c>
      <c r="I28" s="78" t="n">
        <f aca="false">IF(AND(ISNUMBER($A28),$A28&gt;=I$6,$A28&lt;=I$7),IFERROR(I$10*2/(SQRT(2*PI())*(I$8+I$9))*EXP(-0.5*(($A28-I$5)/IF($A28&lt;I$5,I$8,I$9))^2),0),0)</f>
        <v>0</v>
      </c>
      <c r="J28" s="78" t="n">
        <f aca="false">IF(AND(ISNUMBER($A28),$A28&gt;=J$6,$A28&lt;=J$7),IFERROR(J$10*2/(SQRT(2*PI())*(J$8+J$9))*EXP(-0.5*(($A28-J$5)/IF($A28&lt;J$5,J$8,J$9))^2),0),0)</f>
        <v>0</v>
      </c>
      <c r="K28" s="78" t="n">
        <f aca="false">IF(AND(ISNUMBER($A28),$A28&gt;=K$6,$A28&lt;=K$7),IFERROR(K$10*2/(SQRT(2*PI())*(K$8+K$9))*EXP(-0.5*(($A28-K$5)/IF($A28&lt;K$5,K$8,K$9))^2),0),0)</f>
        <v>0</v>
      </c>
      <c r="L28" s="78" t="n">
        <f aca="false">IF(AND(ISNUMBER($A28),$A28&gt;=L$6,$A28&lt;=L$7),IFERROR(L$10*2/(SQRT(2*PI())*(L$8+L$9))*EXP(-0.5*(($A28-L$5)/IF($A28&lt;L$5,L$8,L$9))^2),0),0)</f>
        <v>0</v>
      </c>
      <c r="M28" s="78" t="n">
        <f aca="false">IF(AND(ISNUMBER($A28),$A28&gt;=M$6,$A28&lt;=M$7),IFERROR(M$10*2/(SQRT(2*PI())*(M$8+M$9))*EXP(-0.5*(($A28-M$5)/IF($A28&lt;M$5,M$8,M$9))^2),0),0)</f>
        <v>0</v>
      </c>
      <c r="N28" s="78" t="n">
        <f aca="false">IF(AND(ISNUMBER($A28),$A28&gt;=N$6,$A28&lt;=N$7),IFERROR(N$10*2/(SQRT(2*PI())*(N$8+N$9))*EXP(-0.5*(($A28-N$5)/IF($A28&lt;N$5,N$8,N$9))^2),0),0)</f>
        <v>0</v>
      </c>
      <c r="O28" s="78" t="n">
        <f aca="false">IF(AND(ISNUMBER($A28),$A28&gt;=O$6,$A28&lt;=O$7),IFERROR(O$10*2/(SQRT(2*PI())*(O$8+O$9))*EXP(-0.5*(($A28-O$5)/IF($A28&lt;O$5,O$8,O$9))^2),0),0)</f>
        <v>0</v>
      </c>
      <c r="P28" s="78" t="n">
        <f aca="false">IF(AND(ISNUMBER($A28),$A28&gt;=P$6,$A28&lt;=P$7),IFERROR(P$10*2/(SQRT(2*PI())*(P$8+P$9))*EXP(-0.5*(($A28-P$5)/IF($A28&lt;P$5,P$8,P$9))^2),0),0)</f>
        <v>0</v>
      </c>
      <c r="Q28" s="78" t="n">
        <f aca="false">IF(AND(ISNUMBER($A28),$A28&gt;=Q$6,$A28&lt;=Q$7),IFERROR(Q$10*2/(SQRT(2*PI())*(Q$8+Q$9))*EXP(-0.5*(($A28-Q$5)/IF($A28&lt;Q$5,Q$8,Q$9))^2),0),0)</f>
        <v>0</v>
      </c>
      <c r="R28" s="78" t="n">
        <f aca="false">IF(AND(ISNUMBER($A28),$A28&gt;=R$6,$A28&lt;=R$7),IFERROR(R$10*2/(SQRT(2*PI())*(R$8+R$9))*EXP(-0.5*(($A28-R$5)/IF($A28&lt;R$5,R$8,R$9))^2),0),0)</f>
        <v>0</v>
      </c>
      <c r="S28" s="78" t="n">
        <f aca="false">IF(AND(ISNUMBER($A28),$A28&gt;=S$6,$A28&lt;=S$7),IFERROR(S$10*2/(SQRT(2*PI())*(S$8+S$9))*EXP(-0.5*(($A28-S$5)/IF($A28&lt;S$5,S$8,S$9))^2),0),0)</f>
        <v>0</v>
      </c>
      <c r="T28" s="78" t="n">
        <f aca="false">IF(AND(ISNUMBER($A28),$A28&gt;=T$6,$A28&lt;=T$7),IFERROR(T$10*2/(SQRT(2*PI())*(T$8+T$9))*EXP(-0.5*(($A28-T$5)/IF($A28&lt;T$5,T$8,T$9))^2),0),0)</f>
        <v>0</v>
      </c>
      <c r="U28" s="78" t="n">
        <f aca="false">IF(AND(ISNUMBER($A28),$A28&gt;=U$6,$A28&lt;=U$7),IFERROR(U$10*2/(SQRT(2*PI())*(U$8+U$9))*EXP(-0.5*(($A28-U$5)/IF($A28&lt;U$5,U$8,U$9))^2),0),0)</f>
        <v>0</v>
      </c>
      <c r="V28" s="78" t="n">
        <f aca="false">IF(AND(ISNUMBER($A28),$A28&gt;=V$6,$A28&lt;=V$7),IFERROR(V$10*2/(SQRT(2*PI())*(V$8+V$9))*EXP(-0.5*(($A28-V$5)/IF($A28&lt;V$5,V$8,V$9))^2),0),0)</f>
        <v>0</v>
      </c>
      <c r="W28" s="78" t="n">
        <f aca="false">IF(AND(ISNUMBER($A28),$A28&gt;=W$6,$A28&lt;=W$7),IFERROR(W$10*2/(SQRT(2*PI())*(W$8+W$9))*EXP(-0.5*(($A28-W$5)/IF($A28&lt;W$5,W$8,W$9))^2),0),0)</f>
        <v>0</v>
      </c>
      <c r="X28" s="78" t="n">
        <f aca="false">IF(AND(ISNUMBER($A28),$A28&gt;=X$6,$A28&lt;=X$7),IFERROR(X$10*2/(SQRT(2*PI())*(X$8+X$9))*EXP(-0.5*(($A28-X$5)/IF($A28&lt;X$5,X$8,X$9))^2),0),0)</f>
        <v>0</v>
      </c>
      <c r="Y28" s="78" t="n">
        <f aca="false">IF(AND(ISNUMBER($A28),$A28&gt;=Y$6,$A28&lt;=Y$7),IFERROR(Y$10*2/(SQRT(2*PI())*(Y$8+Y$9))*EXP(-0.5*(($A28-Y$5)/IF($A28&lt;Y$5,Y$8,Y$9))^2),0),0)</f>
        <v>0</v>
      </c>
      <c r="Z28" s="78" t="n">
        <f aca="false">IF(AND(ISNUMBER($A28),$A28&gt;=Z$6,$A28&lt;=Z$7),IFERROR(Z$10*2/(SQRT(2*PI())*(Z$8+Z$9))*EXP(-0.5*(($A28-Z$5)/IF($A28&lt;Z$5,Z$8,Z$9))^2),0),0)</f>
        <v>0</v>
      </c>
      <c r="AA28" s="78" t="n">
        <f aca="false">IF(AND(ISNUMBER($A28),$A28&gt;=AA$6,$A28&lt;=AA$7),IFERROR(AA$10*2/(SQRT(2*PI())*(AA$8+AA$9))*EXP(-0.5*(($A28-AA$5)/IF($A28&lt;AA$5,AA$8,AA$9))^2),0),0)</f>
        <v>0</v>
      </c>
      <c r="AB28" s="78" t="n">
        <f aca="false">IF(AND(ISNUMBER($A28),$A28&gt;=AB$6,$A28&lt;=AB$7),IFERROR(AB$10*2/(SQRT(2*PI())*(AB$8+AB$9))*EXP(-0.5*(($A28-AB$5)/IF($A28&lt;AB$5,AB$8,AB$9))^2),0),0)</f>
        <v>0</v>
      </c>
      <c r="AC28" s="78" t="n">
        <f aca="false">IF(AND(ISNUMBER($A28),$A28&gt;=AC$6,$A28&lt;=AC$7),IFERROR(AC$10*2/(SQRT(2*PI())*(AC$8+AC$9))*EXP(-0.5*(($A28-AC$5)/IF($A28&lt;AC$5,AC$8,AC$9))^2),0),0)</f>
        <v>0</v>
      </c>
      <c r="AD28" s="78" t="n">
        <f aca="false">IF(AND(ISNUMBER($A28),$A28&gt;=AD$6,$A28&lt;=AD$7),IFERROR(AD$10*2/(SQRT(2*PI())*(AD$8+AD$9))*EXP(-0.5*(($A28-AD$5)/IF($A28&lt;AD$5,AD$8,AD$9))^2),0),0)</f>
        <v>0</v>
      </c>
      <c r="AE28" s="78" t="n">
        <f aca="false">IF(AND(ISNUMBER($A28),$A28&gt;=AE$6,$A28&lt;=AE$7),IFERROR(AE$10*2/(SQRT(2*PI())*(AE$8+AE$9))*EXP(-0.5*(($A28-AE$5)/IF($A28&lt;AE$5,AE$8,AE$9))^2),0),0)</f>
        <v>0</v>
      </c>
      <c r="AF28" s="78" t="n">
        <f aca="false">IF(AND(ISNUMBER($A28),$A28&gt;=AF$6,$A28&lt;=AF$7),IFERROR(AF$10*2/(SQRT(2*PI())*(AF$8+AF$9))*EXP(-0.5*(($A28-AF$5)/IF($A28&lt;AF$5,AF$8,AF$9))^2),0),0)</f>
        <v>0</v>
      </c>
      <c r="AG28" s="78" t="n">
        <f aca="false">IF(AND(ISNUMBER($A28),$A28&gt;=AG$6,$A28&lt;=AG$7),IFERROR(AG$10*2/(SQRT(2*PI())*(AG$8+AG$9))*EXP(-0.5*(($A28-AG$5)/IF($A28&lt;AG$5,AG$8,AG$9))^2),0),0)</f>
        <v>0</v>
      </c>
      <c r="AH28" s="78" t="n">
        <f aca="false">IF(AND(ISNUMBER($A28),$A28&gt;=AH$6,$A28&lt;=AH$7),IFERROR(AH$10*2/(SQRT(2*PI())*(AH$8+AH$9))*EXP(-0.5*(($A28-AH$5)/IF($A28&lt;AH$5,AH$8,AH$9))^2),0),0)</f>
        <v>0</v>
      </c>
      <c r="AI28" s="78" t="n">
        <f aca="false">IF(AND(ISNUMBER($A28),$A28&gt;=AI$6,$A28&lt;=AI$7),IFERROR(AI$10*2/(SQRT(2*PI())*(AI$8+AI$9))*EXP(-0.5*(($A28-AI$5)/IF($A28&lt;AI$5,AI$8,AI$9))^2),0),0)</f>
        <v>0</v>
      </c>
      <c r="AJ28" s="78" t="n">
        <f aca="false">IF(AND(ISNUMBER($A28),$A28&gt;=AJ$6,$A28&lt;=AJ$7),IFERROR(AJ$10*2/(SQRT(2*PI())*(AJ$8+AJ$9))*EXP(-0.5*(($A28-AJ$5)/IF($A28&lt;AJ$5,AJ$8,AJ$9))^2),0),0)</f>
        <v>0</v>
      </c>
      <c r="AK28" s="78" t="n">
        <f aca="false">IF(AND(ISNUMBER($A28),$A28&gt;=AK$6,$A28&lt;=AK$7),IFERROR(AK$10*2/(SQRT(2*PI())*(AK$8+AK$9))*EXP(-0.5*(($A28-AK$5)/IF($A28&lt;AK$5,AK$8,AK$9))^2),0),0)</f>
        <v>0</v>
      </c>
      <c r="AL28" s="78" t="n">
        <f aca="false">IF(AND(ISNUMBER($A28),$A28&gt;=AL$6,$A28&lt;=AL$7),IFERROR(AL$10*2/(SQRT(2*PI())*(AL$8+AL$9))*EXP(-0.5*(($A28-AL$5)/IF($A28&lt;AL$5,AL$8,AL$9))^2),0),0)</f>
        <v>0</v>
      </c>
      <c r="AM28" s="78" t="n">
        <f aca="false">IF(AND(ISNUMBER($A28),$A28&gt;=AM$6,$A28&lt;=AM$7),IFERROR(AM$10*2/(SQRT(2*PI())*(AM$8+AM$9))*EXP(-0.5*(($A28-AM$5)/IF($A28&lt;AM$5,AM$8,AM$9))^2),0),0)</f>
        <v>0</v>
      </c>
      <c r="AN28" s="78" t="n">
        <f aca="false">IF(AND(ISNUMBER($A28),$A28&gt;=AN$6,$A28&lt;=AN$7),IFERROR(AN$10*2/(SQRT(2*PI())*(AN$8+AN$9))*EXP(-0.5*(($A28-AN$5)/IF($A28&lt;AN$5,AN$8,AN$9))^2),0),0)</f>
        <v>0</v>
      </c>
      <c r="AO28" s="78" t="n">
        <f aca="false">IF(AND(ISNUMBER($A28),$A28&gt;=AO$6,$A28&lt;=AO$7),IFERROR(AO$10*2/(SQRT(2*PI())*(AO$8+AO$9))*EXP(-0.5*(($A28-AO$5)/IF($A28&lt;AO$5,AO$8,AO$9))^2),0),0)</f>
        <v>0</v>
      </c>
      <c r="AP28" s="78" t="n">
        <f aca="false">IF(AND(ISNUMBER($A28),$A28&gt;=AP$6,$A28&lt;=AP$7),IFERROR(AP$10*2/(SQRT(2*PI())*(AP$8+AP$9))*EXP(-0.5*(($A28-AP$5)/IF($A28&lt;AP$5,AP$8,AP$9))^2),0),0)</f>
        <v>0</v>
      </c>
      <c r="AQ28" s="78" t="n">
        <f aca="false">IF(AND(ISNUMBER($A28),$A28&gt;=AQ$6,$A28&lt;=AQ$7),IFERROR(AQ$10*2/(SQRT(2*PI())*(AQ$8+AQ$9))*EXP(-0.5*(($A28-AQ$5)/IF($A28&lt;AQ$5,AQ$8,AQ$9))^2),0),0)</f>
        <v>0</v>
      </c>
      <c r="AR28" s="78" t="n">
        <f aca="false">IF(AND(ISNUMBER($A28),$A28&gt;=AR$6,$A28&lt;=AR$7),IFERROR(AR$10*2/(SQRT(2*PI())*(AR$8+AR$9))*EXP(-0.5*(($A28-AR$5)/IF($A28&lt;AR$5,AR$8,AR$9))^2),0),0)</f>
        <v>0</v>
      </c>
      <c r="AS28" s="78" t="n">
        <f aca="false">IF(AND(ISNUMBER($A28),$A28&gt;=AS$6,$A28&lt;=AS$7),IFERROR(AS$10*2/(SQRT(2*PI())*(AS$8+AS$9))*EXP(-0.5*(($A28-AS$5)/IF($A28&lt;AS$5,AS$8,AS$9))^2),0),0)</f>
        <v>0</v>
      </c>
      <c r="AT28" s="78" t="n">
        <f aca="false">IF(AND(ISNUMBER($A28),$A28&gt;=AT$6,$A28&lt;=AT$7),IFERROR(AT$10*2/(SQRT(2*PI())*(AT$8+AT$9))*EXP(-0.5*(($A28-AT$5)/IF($A28&lt;AT$5,AT$8,AT$9))^2),0),0)</f>
        <v>0</v>
      </c>
      <c r="AU28" s="78" t="n">
        <f aca="false">IF(AND(ISNUMBER($A28),$A28&gt;=AU$6,$A28&lt;=AU$7),IFERROR(AU$10*2/(SQRT(2*PI())*(AU$8+AU$9))*EXP(-0.5*(($A28-AU$5)/IF($A28&lt;AU$5,AU$8,AU$9))^2),0),0)</f>
        <v>0</v>
      </c>
      <c r="AV28" s="78" t="n">
        <f aca="false">IF(AND(ISNUMBER($A28),$A28&gt;=AV$6,$A28&lt;=AV$7),IFERROR(AV$10*2/(SQRT(2*PI())*(AV$8+AV$9))*EXP(-0.5*(($A28-AV$5)/IF($A28&lt;AV$5,AV$8,AV$9))^2),0),0)</f>
        <v>0</v>
      </c>
      <c r="AW28" s="78" t="n">
        <f aca="false">IF(AND(ISNUMBER($A28),$A28&gt;=AW$6,$A28&lt;=AW$7),IFERROR(AW$10*2/(SQRT(2*PI())*(AW$8+AW$9))*EXP(-0.5*(($A28-AW$5)/IF($A28&lt;AW$5,AW$8,AW$9))^2),0),0)</f>
        <v>0</v>
      </c>
      <c r="AX28" s="78" t="n">
        <f aca="false">IF(AND(ISNUMBER($A28),$A28&gt;=AX$6,$A28&lt;=AX$7),IFERROR(AX$10*2/(SQRT(2*PI())*(AX$8+AX$9))*EXP(-0.5*(($A28-AX$5)/IF($A28&lt;AX$5,AX$8,AX$9))^2),0),0)</f>
        <v>0</v>
      </c>
      <c r="AY28" s="78" t="n">
        <f aca="false">IF(AND(ISNUMBER($A28),$A28&gt;=AY$6,$A28&lt;=AY$7),IFERROR(AY$10*2/(SQRT(2*PI())*(AY$8+AY$9))*EXP(-0.5*(($A28-AY$5)/IF($A28&lt;AY$5,AY$8,AY$9))^2),0),0)</f>
        <v>0</v>
      </c>
      <c r="AZ28" s="78" t="n">
        <f aca="false">IF(AND(ISNUMBER($A28),$A28&gt;=AZ$6,$A28&lt;=AZ$7),IFERROR(AZ$10*2/(SQRT(2*PI())*(AZ$8+AZ$9))*EXP(-0.5*(($A28-AZ$5)/IF($A28&lt;AZ$5,AZ$8,AZ$9))^2),0),0)</f>
        <v>0</v>
      </c>
      <c r="BA28" s="78" t="n">
        <f aca="false">IF(AND(ISNUMBER($A28),$A28&gt;=BA$6,$A28&lt;=BA$7),IFERROR(BA$10*2/(SQRT(2*PI())*(BA$8+BA$9))*EXP(-0.5*(($A28-BA$5)/IF($A28&lt;BA$5,BA$8,BA$9))^2),0),0)</f>
        <v>0</v>
      </c>
    </row>
    <row r="29" customFormat="false" ht="15" hidden="false" customHeight="false" outlineLevel="0" collapsed="false">
      <c r="A29" s="73" t="str">
        <f aca="false">IF(ISNUMBER('Batch Matches'!D29),'Batch Matches'!D29,"")</f>
        <v/>
      </c>
      <c r="B29" s="78" t="n">
        <f aca="false">SUM(G29:BA29)</f>
        <v>0</v>
      </c>
      <c r="C29" s="78" t="n">
        <f aca="false">MAX(G29:BA29)</f>
        <v>0</v>
      </c>
      <c r="D29" s="72" t="str">
        <f aca="false">IF(B29=0,"",MATCH(C29,G29:BA29,0))</f>
        <v/>
      </c>
      <c r="E29" s="78" t="n">
        <f aca="false">LARGE(G29:BA29,2)</f>
        <v>0</v>
      </c>
      <c r="F29" s="72" t="str">
        <f aca="false">IF(E29=0,"",MATCH(E29,G29:BA29,0))</f>
        <v/>
      </c>
      <c r="G29" s="78" t="n">
        <f aca="false">IF(AND(ISNUMBER($A29),$A29&gt;=G$6,$A29&lt;=G$7),IFERROR(G$10*2/(SQRT(2*PI())*(G$8+G$9))*EXP(-0.5*(($A29-G$5)/IF($A29&lt;G$5,G$8,G$9))^2),0),0)</f>
        <v>0</v>
      </c>
      <c r="H29" s="78" t="n">
        <f aca="false">IF(AND(ISNUMBER($A29),$A29&gt;=H$6,$A29&lt;=H$7),IFERROR(H$10*2/(SQRT(2*PI())*(H$8+H$9))*EXP(-0.5*(($A29-H$5)/IF($A29&lt;H$5,H$8,H$9))^2),0),0)</f>
        <v>0</v>
      </c>
      <c r="I29" s="78" t="n">
        <f aca="false">IF(AND(ISNUMBER($A29),$A29&gt;=I$6,$A29&lt;=I$7),IFERROR(I$10*2/(SQRT(2*PI())*(I$8+I$9))*EXP(-0.5*(($A29-I$5)/IF($A29&lt;I$5,I$8,I$9))^2),0),0)</f>
        <v>0</v>
      </c>
      <c r="J29" s="78" t="n">
        <f aca="false">IF(AND(ISNUMBER($A29),$A29&gt;=J$6,$A29&lt;=J$7),IFERROR(J$10*2/(SQRT(2*PI())*(J$8+J$9))*EXP(-0.5*(($A29-J$5)/IF($A29&lt;J$5,J$8,J$9))^2),0),0)</f>
        <v>0</v>
      </c>
      <c r="K29" s="78" t="n">
        <f aca="false">IF(AND(ISNUMBER($A29),$A29&gt;=K$6,$A29&lt;=K$7),IFERROR(K$10*2/(SQRT(2*PI())*(K$8+K$9))*EXP(-0.5*(($A29-K$5)/IF($A29&lt;K$5,K$8,K$9))^2),0),0)</f>
        <v>0</v>
      </c>
      <c r="L29" s="78" t="n">
        <f aca="false">IF(AND(ISNUMBER($A29),$A29&gt;=L$6,$A29&lt;=L$7),IFERROR(L$10*2/(SQRT(2*PI())*(L$8+L$9))*EXP(-0.5*(($A29-L$5)/IF($A29&lt;L$5,L$8,L$9))^2),0),0)</f>
        <v>0</v>
      </c>
      <c r="M29" s="78" t="n">
        <f aca="false">IF(AND(ISNUMBER($A29),$A29&gt;=M$6,$A29&lt;=M$7),IFERROR(M$10*2/(SQRT(2*PI())*(M$8+M$9))*EXP(-0.5*(($A29-M$5)/IF($A29&lt;M$5,M$8,M$9))^2),0),0)</f>
        <v>0</v>
      </c>
      <c r="N29" s="78" t="n">
        <f aca="false">IF(AND(ISNUMBER($A29),$A29&gt;=N$6,$A29&lt;=N$7),IFERROR(N$10*2/(SQRT(2*PI())*(N$8+N$9))*EXP(-0.5*(($A29-N$5)/IF($A29&lt;N$5,N$8,N$9))^2),0),0)</f>
        <v>0</v>
      </c>
      <c r="O29" s="78" t="n">
        <f aca="false">IF(AND(ISNUMBER($A29),$A29&gt;=O$6,$A29&lt;=O$7),IFERROR(O$10*2/(SQRT(2*PI())*(O$8+O$9))*EXP(-0.5*(($A29-O$5)/IF($A29&lt;O$5,O$8,O$9))^2),0),0)</f>
        <v>0</v>
      </c>
      <c r="P29" s="78" t="n">
        <f aca="false">IF(AND(ISNUMBER($A29),$A29&gt;=P$6,$A29&lt;=P$7),IFERROR(P$10*2/(SQRT(2*PI())*(P$8+P$9))*EXP(-0.5*(($A29-P$5)/IF($A29&lt;P$5,P$8,P$9))^2),0),0)</f>
        <v>0</v>
      </c>
      <c r="Q29" s="78" t="n">
        <f aca="false">IF(AND(ISNUMBER($A29),$A29&gt;=Q$6,$A29&lt;=Q$7),IFERROR(Q$10*2/(SQRT(2*PI())*(Q$8+Q$9))*EXP(-0.5*(($A29-Q$5)/IF($A29&lt;Q$5,Q$8,Q$9))^2),0),0)</f>
        <v>0</v>
      </c>
      <c r="R29" s="78" t="n">
        <f aca="false">IF(AND(ISNUMBER($A29),$A29&gt;=R$6,$A29&lt;=R$7),IFERROR(R$10*2/(SQRT(2*PI())*(R$8+R$9))*EXP(-0.5*(($A29-R$5)/IF($A29&lt;R$5,R$8,R$9))^2),0),0)</f>
        <v>0</v>
      </c>
      <c r="S29" s="78" t="n">
        <f aca="false">IF(AND(ISNUMBER($A29),$A29&gt;=S$6,$A29&lt;=S$7),IFERROR(S$10*2/(SQRT(2*PI())*(S$8+S$9))*EXP(-0.5*(($A29-S$5)/IF($A29&lt;S$5,S$8,S$9))^2),0),0)</f>
        <v>0</v>
      </c>
      <c r="T29" s="78" t="n">
        <f aca="false">IF(AND(ISNUMBER($A29),$A29&gt;=T$6,$A29&lt;=T$7),IFERROR(T$10*2/(SQRT(2*PI())*(T$8+T$9))*EXP(-0.5*(($A29-T$5)/IF($A29&lt;T$5,T$8,T$9))^2),0),0)</f>
        <v>0</v>
      </c>
      <c r="U29" s="78" t="n">
        <f aca="false">IF(AND(ISNUMBER($A29),$A29&gt;=U$6,$A29&lt;=U$7),IFERROR(U$10*2/(SQRT(2*PI())*(U$8+U$9))*EXP(-0.5*(($A29-U$5)/IF($A29&lt;U$5,U$8,U$9))^2),0),0)</f>
        <v>0</v>
      </c>
      <c r="V29" s="78" t="n">
        <f aca="false">IF(AND(ISNUMBER($A29),$A29&gt;=V$6,$A29&lt;=V$7),IFERROR(V$10*2/(SQRT(2*PI())*(V$8+V$9))*EXP(-0.5*(($A29-V$5)/IF($A29&lt;V$5,V$8,V$9))^2),0),0)</f>
        <v>0</v>
      </c>
      <c r="W29" s="78" t="n">
        <f aca="false">IF(AND(ISNUMBER($A29),$A29&gt;=W$6,$A29&lt;=W$7),IFERROR(W$10*2/(SQRT(2*PI())*(W$8+W$9))*EXP(-0.5*(($A29-W$5)/IF($A29&lt;W$5,W$8,W$9))^2),0),0)</f>
        <v>0</v>
      </c>
      <c r="X29" s="78" t="n">
        <f aca="false">IF(AND(ISNUMBER($A29),$A29&gt;=X$6,$A29&lt;=X$7),IFERROR(X$10*2/(SQRT(2*PI())*(X$8+X$9))*EXP(-0.5*(($A29-X$5)/IF($A29&lt;X$5,X$8,X$9))^2),0),0)</f>
        <v>0</v>
      </c>
      <c r="Y29" s="78" t="n">
        <f aca="false">IF(AND(ISNUMBER($A29),$A29&gt;=Y$6,$A29&lt;=Y$7),IFERROR(Y$10*2/(SQRT(2*PI())*(Y$8+Y$9))*EXP(-0.5*(($A29-Y$5)/IF($A29&lt;Y$5,Y$8,Y$9))^2),0),0)</f>
        <v>0</v>
      </c>
      <c r="Z29" s="78" t="n">
        <f aca="false">IF(AND(ISNUMBER($A29),$A29&gt;=Z$6,$A29&lt;=Z$7),IFERROR(Z$10*2/(SQRT(2*PI())*(Z$8+Z$9))*EXP(-0.5*(($A29-Z$5)/IF($A29&lt;Z$5,Z$8,Z$9))^2),0),0)</f>
        <v>0</v>
      </c>
      <c r="AA29" s="78" t="n">
        <f aca="false">IF(AND(ISNUMBER($A29),$A29&gt;=AA$6,$A29&lt;=AA$7),IFERROR(AA$10*2/(SQRT(2*PI())*(AA$8+AA$9))*EXP(-0.5*(($A29-AA$5)/IF($A29&lt;AA$5,AA$8,AA$9))^2),0),0)</f>
        <v>0</v>
      </c>
      <c r="AB29" s="78" t="n">
        <f aca="false">IF(AND(ISNUMBER($A29),$A29&gt;=AB$6,$A29&lt;=AB$7),IFERROR(AB$10*2/(SQRT(2*PI())*(AB$8+AB$9))*EXP(-0.5*(($A29-AB$5)/IF($A29&lt;AB$5,AB$8,AB$9))^2),0),0)</f>
        <v>0</v>
      </c>
      <c r="AC29" s="78" t="n">
        <f aca="false">IF(AND(ISNUMBER($A29),$A29&gt;=AC$6,$A29&lt;=AC$7),IFERROR(AC$10*2/(SQRT(2*PI())*(AC$8+AC$9))*EXP(-0.5*(($A29-AC$5)/IF($A29&lt;AC$5,AC$8,AC$9))^2),0),0)</f>
        <v>0</v>
      </c>
      <c r="AD29" s="78" t="n">
        <f aca="false">IF(AND(ISNUMBER($A29),$A29&gt;=AD$6,$A29&lt;=AD$7),IFERROR(AD$10*2/(SQRT(2*PI())*(AD$8+AD$9))*EXP(-0.5*(($A29-AD$5)/IF($A29&lt;AD$5,AD$8,AD$9))^2),0),0)</f>
        <v>0</v>
      </c>
      <c r="AE29" s="78" t="n">
        <f aca="false">IF(AND(ISNUMBER($A29),$A29&gt;=AE$6,$A29&lt;=AE$7),IFERROR(AE$10*2/(SQRT(2*PI())*(AE$8+AE$9))*EXP(-0.5*(($A29-AE$5)/IF($A29&lt;AE$5,AE$8,AE$9))^2),0),0)</f>
        <v>0</v>
      </c>
      <c r="AF29" s="78" t="n">
        <f aca="false">IF(AND(ISNUMBER($A29),$A29&gt;=AF$6,$A29&lt;=AF$7),IFERROR(AF$10*2/(SQRT(2*PI())*(AF$8+AF$9))*EXP(-0.5*(($A29-AF$5)/IF($A29&lt;AF$5,AF$8,AF$9))^2),0),0)</f>
        <v>0</v>
      </c>
      <c r="AG29" s="78" t="n">
        <f aca="false">IF(AND(ISNUMBER($A29),$A29&gt;=AG$6,$A29&lt;=AG$7),IFERROR(AG$10*2/(SQRT(2*PI())*(AG$8+AG$9))*EXP(-0.5*(($A29-AG$5)/IF($A29&lt;AG$5,AG$8,AG$9))^2),0),0)</f>
        <v>0</v>
      </c>
      <c r="AH29" s="78" t="n">
        <f aca="false">IF(AND(ISNUMBER($A29),$A29&gt;=AH$6,$A29&lt;=AH$7),IFERROR(AH$10*2/(SQRT(2*PI())*(AH$8+AH$9))*EXP(-0.5*(($A29-AH$5)/IF($A29&lt;AH$5,AH$8,AH$9))^2),0),0)</f>
        <v>0</v>
      </c>
      <c r="AI29" s="78" t="n">
        <f aca="false">IF(AND(ISNUMBER($A29),$A29&gt;=AI$6,$A29&lt;=AI$7),IFERROR(AI$10*2/(SQRT(2*PI())*(AI$8+AI$9))*EXP(-0.5*(($A29-AI$5)/IF($A29&lt;AI$5,AI$8,AI$9))^2),0),0)</f>
        <v>0</v>
      </c>
      <c r="AJ29" s="78" t="n">
        <f aca="false">IF(AND(ISNUMBER($A29),$A29&gt;=AJ$6,$A29&lt;=AJ$7),IFERROR(AJ$10*2/(SQRT(2*PI())*(AJ$8+AJ$9))*EXP(-0.5*(($A29-AJ$5)/IF($A29&lt;AJ$5,AJ$8,AJ$9))^2),0),0)</f>
        <v>0</v>
      </c>
      <c r="AK29" s="78" t="n">
        <f aca="false">IF(AND(ISNUMBER($A29),$A29&gt;=AK$6,$A29&lt;=AK$7),IFERROR(AK$10*2/(SQRT(2*PI())*(AK$8+AK$9))*EXP(-0.5*(($A29-AK$5)/IF($A29&lt;AK$5,AK$8,AK$9))^2),0),0)</f>
        <v>0</v>
      </c>
      <c r="AL29" s="78" t="n">
        <f aca="false">IF(AND(ISNUMBER($A29),$A29&gt;=AL$6,$A29&lt;=AL$7),IFERROR(AL$10*2/(SQRT(2*PI())*(AL$8+AL$9))*EXP(-0.5*(($A29-AL$5)/IF($A29&lt;AL$5,AL$8,AL$9))^2),0),0)</f>
        <v>0</v>
      </c>
      <c r="AM29" s="78" t="n">
        <f aca="false">IF(AND(ISNUMBER($A29),$A29&gt;=AM$6,$A29&lt;=AM$7),IFERROR(AM$10*2/(SQRT(2*PI())*(AM$8+AM$9))*EXP(-0.5*(($A29-AM$5)/IF($A29&lt;AM$5,AM$8,AM$9))^2),0),0)</f>
        <v>0</v>
      </c>
      <c r="AN29" s="78" t="n">
        <f aca="false">IF(AND(ISNUMBER($A29),$A29&gt;=AN$6,$A29&lt;=AN$7),IFERROR(AN$10*2/(SQRT(2*PI())*(AN$8+AN$9))*EXP(-0.5*(($A29-AN$5)/IF($A29&lt;AN$5,AN$8,AN$9))^2),0),0)</f>
        <v>0</v>
      </c>
      <c r="AO29" s="78" t="n">
        <f aca="false">IF(AND(ISNUMBER($A29),$A29&gt;=AO$6,$A29&lt;=AO$7),IFERROR(AO$10*2/(SQRT(2*PI())*(AO$8+AO$9))*EXP(-0.5*(($A29-AO$5)/IF($A29&lt;AO$5,AO$8,AO$9))^2),0),0)</f>
        <v>0</v>
      </c>
      <c r="AP29" s="78" t="n">
        <f aca="false">IF(AND(ISNUMBER($A29),$A29&gt;=AP$6,$A29&lt;=AP$7),IFERROR(AP$10*2/(SQRT(2*PI())*(AP$8+AP$9))*EXP(-0.5*(($A29-AP$5)/IF($A29&lt;AP$5,AP$8,AP$9))^2),0),0)</f>
        <v>0</v>
      </c>
      <c r="AQ29" s="78" t="n">
        <f aca="false">IF(AND(ISNUMBER($A29),$A29&gt;=AQ$6,$A29&lt;=AQ$7),IFERROR(AQ$10*2/(SQRT(2*PI())*(AQ$8+AQ$9))*EXP(-0.5*(($A29-AQ$5)/IF($A29&lt;AQ$5,AQ$8,AQ$9))^2),0),0)</f>
        <v>0</v>
      </c>
      <c r="AR29" s="78" t="n">
        <f aca="false">IF(AND(ISNUMBER($A29),$A29&gt;=AR$6,$A29&lt;=AR$7),IFERROR(AR$10*2/(SQRT(2*PI())*(AR$8+AR$9))*EXP(-0.5*(($A29-AR$5)/IF($A29&lt;AR$5,AR$8,AR$9))^2),0),0)</f>
        <v>0</v>
      </c>
      <c r="AS29" s="78" t="n">
        <f aca="false">IF(AND(ISNUMBER($A29),$A29&gt;=AS$6,$A29&lt;=AS$7),IFERROR(AS$10*2/(SQRT(2*PI())*(AS$8+AS$9))*EXP(-0.5*(($A29-AS$5)/IF($A29&lt;AS$5,AS$8,AS$9))^2),0),0)</f>
        <v>0</v>
      </c>
      <c r="AT29" s="78" t="n">
        <f aca="false">IF(AND(ISNUMBER($A29),$A29&gt;=AT$6,$A29&lt;=AT$7),IFERROR(AT$10*2/(SQRT(2*PI())*(AT$8+AT$9))*EXP(-0.5*(($A29-AT$5)/IF($A29&lt;AT$5,AT$8,AT$9))^2),0),0)</f>
        <v>0</v>
      </c>
      <c r="AU29" s="78" t="n">
        <f aca="false">IF(AND(ISNUMBER($A29),$A29&gt;=AU$6,$A29&lt;=AU$7),IFERROR(AU$10*2/(SQRT(2*PI())*(AU$8+AU$9))*EXP(-0.5*(($A29-AU$5)/IF($A29&lt;AU$5,AU$8,AU$9))^2),0),0)</f>
        <v>0</v>
      </c>
      <c r="AV29" s="78" t="n">
        <f aca="false">IF(AND(ISNUMBER($A29),$A29&gt;=AV$6,$A29&lt;=AV$7),IFERROR(AV$10*2/(SQRT(2*PI())*(AV$8+AV$9))*EXP(-0.5*(($A29-AV$5)/IF($A29&lt;AV$5,AV$8,AV$9))^2),0),0)</f>
        <v>0</v>
      </c>
      <c r="AW29" s="78" t="n">
        <f aca="false">IF(AND(ISNUMBER($A29),$A29&gt;=AW$6,$A29&lt;=AW$7),IFERROR(AW$10*2/(SQRT(2*PI())*(AW$8+AW$9))*EXP(-0.5*(($A29-AW$5)/IF($A29&lt;AW$5,AW$8,AW$9))^2),0),0)</f>
        <v>0</v>
      </c>
      <c r="AX29" s="78" t="n">
        <f aca="false">IF(AND(ISNUMBER($A29),$A29&gt;=AX$6,$A29&lt;=AX$7),IFERROR(AX$10*2/(SQRT(2*PI())*(AX$8+AX$9))*EXP(-0.5*(($A29-AX$5)/IF($A29&lt;AX$5,AX$8,AX$9))^2),0),0)</f>
        <v>0</v>
      </c>
      <c r="AY29" s="78" t="n">
        <f aca="false">IF(AND(ISNUMBER($A29),$A29&gt;=AY$6,$A29&lt;=AY$7),IFERROR(AY$10*2/(SQRT(2*PI())*(AY$8+AY$9))*EXP(-0.5*(($A29-AY$5)/IF($A29&lt;AY$5,AY$8,AY$9))^2),0),0)</f>
        <v>0</v>
      </c>
      <c r="AZ29" s="78" t="n">
        <f aca="false">IF(AND(ISNUMBER($A29),$A29&gt;=AZ$6,$A29&lt;=AZ$7),IFERROR(AZ$10*2/(SQRT(2*PI())*(AZ$8+AZ$9))*EXP(-0.5*(($A29-AZ$5)/IF($A29&lt;AZ$5,AZ$8,AZ$9))^2),0),0)</f>
        <v>0</v>
      </c>
      <c r="BA29" s="78" t="n">
        <f aca="false">IF(AND(ISNUMBER($A29),$A29&gt;=BA$6,$A29&lt;=BA$7),IFERROR(BA$10*2/(SQRT(2*PI())*(BA$8+BA$9))*EXP(-0.5*(($A29-BA$5)/IF($A29&lt;BA$5,BA$8,BA$9))^2),0),0)</f>
        <v>0</v>
      </c>
    </row>
    <row r="30" customFormat="false" ht="15" hidden="false" customHeight="false" outlineLevel="0" collapsed="false">
      <c r="A30" s="73" t="str">
        <f aca="false">IF(ISNUMBER('Batch Matches'!D30),'Batch Matches'!D30,"")</f>
        <v/>
      </c>
      <c r="B30" s="78" t="n">
        <f aca="false">SUM(G30:BA30)</f>
        <v>0</v>
      </c>
      <c r="C30" s="78" t="n">
        <f aca="false">MAX(G30:BA30)</f>
        <v>0</v>
      </c>
      <c r="D30" s="72" t="str">
        <f aca="false">IF(B30=0,"",MATCH(C30,G30:BA30,0))</f>
        <v/>
      </c>
      <c r="E30" s="78" t="n">
        <f aca="false">LARGE(G30:BA30,2)</f>
        <v>0</v>
      </c>
      <c r="F30" s="72" t="str">
        <f aca="false">IF(E30=0,"",MATCH(E30,G30:BA30,0))</f>
        <v/>
      </c>
      <c r="G30" s="78" t="n">
        <f aca="false">IF(AND(ISNUMBER($A30),$A30&gt;=G$6,$A30&lt;=G$7),IFERROR(G$10*2/(SQRT(2*PI())*(G$8+G$9))*EXP(-0.5*(($A30-G$5)/IF($A30&lt;G$5,G$8,G$9))^2),0),0)</f>
        <v>0</v>
      </c>
      <c r="H30" s="78" t="n">
        <f aca="false">IF(AND(ISNUMBER($A30),$A30&gt;=H$6,$A30&lt;=H$7),IFERROR(H$10*2/(SQRT(2*PI())*(H$8+H$9))*EXP(-0.5*(($A30-H$5)/IF($A30&lt;H$5,H$8,H$9))^2),0),0)</f>
        <v>0</v>
      </c>
      <c r="I30" s="78" t="n">
        <f aca="false">IF(AND(ISNUMBER($A30),$A30&gt;=I$6,$A30&lt;=I$7),IFERROR(I$10*2/(SQRT(2*PI())*(I$8+I$9))*EXP(-0.5*(($A30-I$5)/IF($A30&lt;I$5,I$8,I$9))^2),0),0)</f>
        <v>0</v>
      </c>
      <c r="J30" s="78" t="n">
        <f aca="false">IF(AND(ISNUMBER($A30),$A30&gt;=J$6,$A30&lt;=J$7),IFERROR(J$10*2/(SQRT(2*PI())*(J$8+J$9))*EXP(-0.5*(($A30-J$5)/IF($A30&lt;J$5,J$8,J$9))^2),0),0)</f>
        <v>0</v>
      </c>
      <c r="K30" s="78" t="n">
        <f aca="false">IF(AND(ISNUMBER($A30),$A30&gt;=K$6,$A30&lt;=K$7),IFERROR(K$10*2/(SQRT(2*PI())*(K$8+K$9))*EXP(-0.5*(($A30-K$5)/IF($A30&lt;K$5,K$8,K$9))^2),0),0)</f>
        <v>0</v>
      </c>
      <c r="L30" s="78" t="n">
        <f aca="false">IF(AND(ISNUMBER($A30),$A30&gt;=L$6,$A30&lt;=L$7),IFERROR(L$10*2/(SQRT(2*PI())*(L$8+L$9))*EXP(-0.5*(($A30-L$5)/IF($A30&lt;L$5,L$8,L$9))^2),0),0)</f>
        <v>0</v>
      </c>
      <c r="M30" s="78" t="n">
        <f aca="false">IF(AND(ISNUMBER($A30),$A30&gt;=M$6,$A30&lt;=M$7),IFERROR(M$10*2/(SQRT(2*PI())*(M$8+M$9))*EXP(-0.5*(($A30-M$5)/IF($A30&lt;M$5,M$8,M$9))^2),0),0)</f>
        <v>0</v>
      </c>
      <c r="N30" s="78" t="n">
        <f aca="false">IF(AND(ISNUMBER($A30),$A30&gt;=N$6,$A30&lt;=N$7),IFERROR(N$10*2/(SQRT(2*PI())*(N$8+N$9))*EXP(-0.5*(($A30-N$5)/IF($A30&lt;N$5,N$8,N$9))^2),0),0)</f>
        <v>0</v>
      </c>
      <c r="O30" s="78" t="n">
        <f aca="false">IF(AND(ISNUMBER($A30),$A30&gt;=O$6,$A30&lt;=O$7),IFERROR(O$10*2/(SQRT(2*PI())*(O$8+O$9))*EXP(-0.5*(($A30-O$5)/IF($A30&lt;O$5,O$8,O$9))^2),0),0)</f>
        <v>0</v>
      </c>
      <c r="P30" s="78" t="n">
        <f aca="false">IF(AND(ISNUMBER($A30),$A30&gt;=P$6,$A30&lt;=P$7),IFERROR(P$10*2/(SQRT(2*PI())*(P$8+P$9))*EXP(-0.5*(($A30-P$5)/IF($A30&lt;P$5,P$8,P$9))^2),0),0)</f>
        <v>0</v>
      </c>
      <c r="Q30" s="78" t="n">
        <f aca="false">IF(AND(ISNUMBER($A30),$A30&gt;=Q$6,$A30&lt;=Q$7),IFERROR(Q$10*2/(SQRT(2*PI())*(Q$8+Q$9))*EXP(-0.5*(($A30-Q$5)/IF($A30&lt;Q$5,Q$8,Q$9))^2),0),0)</f>
        <v>0</v>
      </c>
      <c r="R30" s="78" t="n">
        <f aca="false">IF(AND(ISNUMBER($A30),$A30&gt;=R$6,$A30&lt;=R$7),IFERROR(R$10*2/(SQRT(2*PI())*(R$8+R$9))*EXP(-0.5*(($A30-R$5)/IF($A30&lt;R$5,R$8,R$9))^2),0),0)</f>
        <v>0</v>
      </c>
      <c r="S30" s="78" t="n">
        <f aca="false">IF(AND(ISNUMBER($A30),$A30&gt;=S$6,$A30&lt;=S$7),IFERROR(S$10*2/(SQRT(2*PI())*(S$8+S$9))*EXP(-0.5*(($A30-S$5)/IF($A30&lt;S$5,S$8,S$9))^2),0),0)</f>
        <v>0</v>
      </c>
      <c r="T30" s="78" t="n">
        <f aca="false">IF(AND(ISNUMBER($A30),$A30&gt;=T$6,$A30&lt;=T$7),IFERROR(T$10*2/(SQRT(2*PI())*(T$8+T$9))*EXP(-0.5*(($A30-T$5)/IF($A30&lt;T$5,T$8,T$9))^2),0),0)</f>
        <v>0</v>
      </c>
      <c r="U30" s="78" t="n">
        <f aca="false">IF(AND(ISNUMBER($A30),$A30&gt;=U$6,$A30&lt;=U$7),IFERROR(U$10*2/(SQRT(2*PI())*(U$8+U$9))*EXP(-0.5*(($A30-U$5)/IF($A30&lt;U$5,U$8,U$9))^2),0),0)</f>
        <v>0</v>
      </c>
      <c r="V30" s="78" t="n">
        <f aca="false">IF(AND(ISNUMBER($A30),$A30&gt;=V$6,$A30&lt;=V$7),IFERROR(V$10*2/(SQRT(2*PI())*(V$8+V$9))*EXP(-0.5*(($A30-V$5)/IF($A30&lt;V$5,V$8,V$9))^2),0),0)</f>
        <v>0</v>
      </c>
      <c r="W30" s="78" t="n">
        <f aca="false">IF(AND(ISNUMBER($A30),$A30&gt;=W$6,$A30&lt;=W$7),IFERROR(W$10*2/(SQRT(2*PI())*(W$8+W$9))*EXP(-0.5*(($A30-W$5)/IF($A30&lt;W$5,W$8,W$9))^2),0),0)</f>
        <v>0</v>
      </c>
      <c r="X30" s="78" t="n">
        <f aca="false">IF(AND(ISNUMBER($A30),$A30&gt;=X$6,$A30&lt;=X$7),IFERROR(X$10*2/(SQRT(2*PI())*(X$8+X$9))*EXP(-0.5*(($A30-X$5)/IF($A30&lt;X$5,X$8,X$9))^2),0),0)</f>
        <v>0</v>
      </c>
      <c r="Y30" s="78" t="n">
        <f aca="false">IF(AND(ISNUMBER($A30),$A30&gt;=Y$6,$A30&lt;=Y$7),IFERROR(Y$10*2/(SQRT(2*PI())*(Y$8+Y$9))*EXP(-0.5*(($A30-Y$5)/IF($A30&lt;Y$5,Y$8,Y$9))^2),0),0)</f>
        <v>0</v>
      </c>
      <c r="Z30" s="78" t="n">
        <f aca="false">IF(AND(ISNUMBER($A30),$A30&gt;=Z$6,$A30&lt;=Z$7),IFERROR(Z$10*2/(SQRT(2*PI())*(Z$8+Z$9))*EXP(-0.5*(($A30-Z$5)/IF($A30&lt;Z$5,Z$8,Z$9))^2),0),0)</f>
        <v>0</v>
      </c>
      <c r="AA30" s="78" t="n">
        <f aca="false">IF(AND(ISNUMBER($A30),$A30&gt;=AA$6,$A30&lt;=AA$7),IFERROR(AA$10*2/(SQRT(2*PI())*(AA$8+AA$9))*EXP(-0.5*(($A30-AA$5)/IF($A30&lt;AA$5,AA$8,AA$9))^2),0),0)</f>
        <v>0</v>
      </c>
      <c r="AB30" s="78" t="n">
        <f aca="false">IF(AND(ISNUMBER($A30),$A30&gt;=AB$6,$A30&lt;=AB$7),IFERROR(AB$10*2/(SQRT(2*PI())*(AB$8+AB$9))*EXP(-0.5*(($A30-AB$5)/IF($A30&lt;AB$5,AB$8,AB$9))^2),0),0)</f>
        <v>0</v>
      </c>
      <c r="AC30" s="78" t="n">
        <f aca="false">IF(AND(ISNUMBER($A30),$A30&gt;=AC$6,$A30&lt;=AC$7),IFERROR(AC$10*2/(SQRT(2*PI())*(AC$8+AC$9))*EXP(-0.5*(($A30-AC$5)/IF($A30&lt;AC$5,AC$8,AC$9))^2),0),0)</f>
        <v>0</v>
      </c>
      <c r="AD30" s="78" t="n">
        <f aca="false">IF(AND(ISNUMBER($A30),$A30&gt;=AD$6,$A30&lt;=AD$7),IFERROR(AD$10*2/(SQRT(2*PI())*(AD$8+AD$9))*EXP(-0.5*(($A30-AD$5)/IF($A30&lt;AD$5,AD$8,AD$9))^2),0),0)</f>
        <v>0</v>
      </c>
      <c r="AE30" s="78" t="n">
        <f aca="false">IF(AND(ISNUMBER($A30),$A30&gt;=AE$6,$A30&lt;=AE$7),IFERROR(AE$10*2/(SQRT(2*PI())*(AE$8+AE$9))*EXP(-0.5*(($A30-AE$5)/IF($A30&lt;AE$5,AE$8,AE$9))^2),0),0)</f>
        <v>0</v>
      </c>
      <c r="AF30" s="78" t="n">
        <f aca="false">IF(AND(ISNUMBER($A30),$A30&gt;=AF$6,$A30&lt;=AF$7),IFERROR(AF$10*2/(SQRT(2*PI())*(AF$8+AF$9))*EXP(-0.5*(($A30-AF$5)/IF($A30&lt;AF$5,AF$8,AF$9))^2),0),0)</f>
        <v>0</v>
      </c>
      <c r="AG30" s="78" t="n">
        <f aca="false">IF(AND(ISNUMBER($A30),$A30&gt;=AG$6,$A30&lt;=AG$7),IFERROR(AG$10*2/(SQRT(2*PI())*(AG$8+AG$9))*EXP(-0.5*(($A30-AG$5)/IF($A30&lt;AG$5,AG$8,AG$9))^2),0),0)</f>
        <v>0</v>
      </c>
      <c r="AH30" s="78" t="n">
        <f aca="false">IF(AND(ISNUMBER($A30),$A30&gt;=AH$6,$A30&lt;=AH$7),IFERROR(AH$10*2/(SQRT(2*PI())*(AH$8+AH$9))*EXP(-0.5*(($A30-AH$5)/IF($A30&lt;AH$5,AH$8,AH$9))^2),0),0)</f>
        <v>0</v>
      </c>
      <c r="AI30" s="78" t="n">
        <f aca="false">IF(AND(ISNUMBER($A30),$A30&gt;=AI$6,$A30&lt;=AI$7),IFERROR(AI$10*2/(SQRT(2*PI())*(AI$8+AI$9))*EXP(-0.5*(($A30-AI$5)/IF($A30&lt;AI$5,AI$8,AI$9))^2),0),0)</f>
        <v>0</v>
      </c>
      <c r="AJ30" s="78" t="n">
        <f aca="false">IF(AND(ISNUMBER($A30),$A30&gt;=AJ$6,$A30&lt;=AJ$7),IFERROR(AJ$10*2/(SQRT(2*PI())*(AJ$8+AJ$9))*EXP(-0.5*(($A30-AJ$5)/IF($A30&lt;AJ$5,AJ$8,AJ$9))^2),0),0)</f>
        <v>0</v>
      </c>
      <c r="AK30" s="78" t="n">
        <f aca="false">IF(AND(ISNUMBER($A30),$A30&gt;=AK$6,$A30&lt;=AK$7),IFERROR(AK$10*2/(SQRT(2*PI())*(AK$8+AK$9))*EXP(-0.5*(($A30-AK$5)/IF($A30&lt;AK$5,AK$8,AK$9))^2),0),0)</f>
        <v>0</v>
      </c>
      <c r="AL30" s="78" t="n">
        <f aca="false">IF(AND(ISNUMBER($A30),$A30&gt;=AL$6,$A30&lt;=AL$7),IFERROR(AL$10*2/(SQRT(2*PI())*(AL$8+AL$9))*EXP(-0.5*(($A30-AL$5)/IF($A30&lt;AL$5,AL$8,AL$9))^2),0),0)</f>
        <v>0</v>
      </c>
      <c r="AM30" s="78" t="n">
        <f aca="false">IF(AND(ISNUMBER($A30),$A30&gt;=AM$6,$A30&lt;=AM$7),IFERROR(AM$10*2/(SQRT(2*PI())*(AM$8+AM$9))*EXP(-0.5*(($A30-AM$5)/IF($A30&lt;AM$5,AM$8,AM$9))^2),0),0)</f>
        <v>0</v>
      </c>
      <c r="AN30" s="78" t="n">
        <f aca="false">IF(AND(ISNUMBER($A30),$A30&gt;=AN$6,$A30&lt;=AN$7),IFERROR(AN$10*2/(SQRT(2*PI())*(AN$8+AN$9))*EXP(-0.5*(($A30-AN$5)/IF($A30&lt;AN$5,AN$8,AN$9))^2),0),0)</f>
        <v>0</v>
      </c>
      <c r="AO30" s="78" t="n">
        <f aca="false">IF(AND(ISNUMBER($A30),$A30&gt;=AO$6,$A30&lt;=AO$7),IFERROR(AO$10*2/(SQRT(2*PI())*(AO$8+AO$9))*EXP(-0.5*(($A30-AO$5)/IF($A30&lt;AO$5,AO$8,AO$9))^2),0),0)</f>
        <v>0</v>
      </c>
      <c r="AP30" s="78" t="n">
        <f aca="false">IF(AND(ISNUMBER($A30),$A30&gt;=AP$6,$A30&lt;=AP$7),IFERROR(AP$10*2/(SQRT(2*PI())*(AP$8+AP$9))*EXP(-0.5*(($A30-AP$5)/IF($A30&lt;AP$5,AP$8,AP$9))^2),0),0)</f>
        <v>0</v>
      </c>
      <c r="AQ30" s="78" t="n">
        <f aca="false">IF(AND(ISNUMBER($A30),$A30&gt;=AQ$6,$A30&lt;=AQ$7),IFERROR(AQ$10*2/(SQRT(2*PI())*(AQ$8+AQ$9))*EXP(-0.5*(($A30-AQ$5)/IF($A30&lt;AQ$5,AQ$8,AQ$9))^2),0),0)</f>
        <v>0</v>
      </c>
      <c r="AR30" s="78" t="n">
        <f aca="false">IF(AND(ISNUMBER($A30),$A30&gt;=AR$6,$A30&lt;=AR$7),IFERROR(AR$10*2/(SQRT(2*PI())*(AR$8+AR$9))*EXP(-0.5*(($A30-AR$5)/IF($A30&lt;AR$5,AR$8,AR$9))^2),0),0)</f>
        <v>0</v>
      </c>
      <c r="AS30" s="78" t="n">
        <f aca="false">IF(AND(ISNUMBER($A30),$A30&gt;=AS$6,$A30&lt;=AS$7),IFERROR(AS$10*2/(SQRT(2*PI())*(AS$8+AS$9))*EXP(-0.5*(($A30-AS$5)/IF($A30&lt;AS$5,AS$8,AS$9))^2),0),0)</f>
        <v>0</v>
      </c>
      <c r="AT30" s="78" t="n">
        <f aca="false">IF(AND(ISNUMBER($A30),$A30&gt;=AT$6,$A30&lt;=AT$7),IFERROR(AT$10*2/(SQRT(2*PI())*(AT$8+AT$9))*EXP(-0.5*(($A30-AT$5)/IF($A30&lt;AT$5,AT$8,AT$9))^2),0),0)</f>
        <v>0</v>
      </c>
      <c r="AU30" s="78" t="n">
        <f aca="false">IF(AND(ISNUMBER($A30),$A30&gt;=AU$6,$A30&lt;=AU$7),IFERROR(AU$10*2/(SQRT(2*PI())*(AU$8+AU$9))*EXP(-0.5*(($A30-AU$5)/IF($A30&lt;AU$5,AU$8,AU$9))^2),0),0)</f>
        <v>0</v>
      </c>
      <c r="AV30" s="78" t="n">
        <f aca="false">IF(AND(ISNUMBER($A30),$A30&gt;=AV$6,$A30&lt;=AV$7),IFERROR(AV$10*2/(SQRT(2*PI())*(AV$8+AV$9))*EXP(-0.5*(($A30-AV$5)/IF($A30&lt;AV$5,AV$8,AV$9))^2),0),0)</f>
        <v>0</v>
      </c>
      <c r="AW30" s="78" t="n">
        <f aca="false">IF(AND(ISNUMBER($A30),$A30&gt;=AW$6,$A30&lt;=AW$7),IFERROR(AW$10*2/(SQRT(2*PI())*(AW$8+AW$9))*EXP(-0.5*(($A30-AW$5)/IF($A30&lt;AW$5,AW$8,AW$9))^2),0),0)</f>
        <v>0</v>
      </c>
      <c r="AX30" s="78" t="n">
        <f aca="false">IF(AND(ISNUMBER($A30),$A30&gt;=AX$6,$A30&lt;=AX$7),IFERROR(AX$10*2/(SQRT(2*PI())*(AX$8+AX$9))*EXP(-0.5*(($A30-AX$5)/IF($A30&lt;AX$5,AX$8,AX$9))^2),0),0)</f>
        <v>0</v>
      </c>
      <c r="AY30" s="78" t="n">
        <f aca="false">IF(AND(ISNUMBER($A30),$A30&gt;=AY$6,$A30&lt;=AY$7),IFERROR(AY$10*2/(SQRT(2*PI())*(AY$8+AY$9))*EXP(-0.5*(($A30-AY$5)/IF($A30&lt;AY$5,AY$8,AY$9))^2),0),0)</f>
        <v>0</v>
      </c>
      <c r="AZ30" s="78" t="n">
        <f aca="false">IF(AND(ISNUMBER($A30),$A30&gt;=AZ$6,$A30&lt;=AZ$7),IFERROR(AZ$10*2/(SQRT(2*PI())*(AZ$8+AZ$9))*EXP(-0.5*(($A30-AZ$5)/IF($A30&lt;AZ$5,AZ$8,AZ$9))^2),0),0)</f>
        <v>0</v>
      </c>
      <c r="BA30" s="78" t="n">
        <f aca="false">IF(AND(ISNUMBER($A30),$A30&gt;=BA$6,$A30&lt;=BA$7),IFERROR(BA$10*2/(SQRT(2*PI())*(BA$8+BA$9))*EXP(-0.5*(($A30-BA$5)/IF($A30&lt;BA$5,BA$8,BA$9))^2),0),0)</f>
        <v>0</v>
      </c>
    </row>
    <row r="31" customFormat="false" ht="15" hidden="false" customHeight="false" outlineLevel="0" collapsed="false">
      <c r="A31" s="73" t="str">
        <f aca="false">IF(ISNUMBER('Batch Matches'!D31),'Batch Matches'!D31,"")</f>
        <v/>
      </c>
      <c r="B31" s="78" t="n">
        <f aca="false">SUM(G31:BA31)</f>
        <v>0</v>
      </c>
      <c r="C31" s="78" t="n">
        <f aca="false">MAX(G31:BA31)</f>
        <v>0</v>
      </c>
      <c r="D31" s="72" t="str">
        <f aca="false">IF(B31=0,"",MATCH(C31,G31:BA31,0))</f>
        <v/>
      </c>
      <c r="E31" s="78" t="n">
        <f aca="false">LARGE(G31:BA31,2)</f>
        <v>0</v>
      </c>
      <c r="F31" s="72" t="str">
        <f aca="false">IF(E31=0,"",MATCH(E31,G31:BA31,0))</f>
        <v/>
      </c>
      <c r="G31" s="78" t="n">
        <f aca="false">IF(AND(ISNUMBER($A31),$A31&gt;=G$6,$A31&lt;=G$7),IFERROR(G$10*2/(SQRT(2*PI())*(G$8+G$9))*EXP(-0.5*(($A31-G$5)/IF($A31&lt;G$5,G$8,G$9))^2),0),0)</f>
        <v>0</v>
      </c>
      <c r="H31" s="78" t="n">
        <f aca="false">IF(AND(ISNUMBER($A31),$A31&gt;=H$6,$A31&lt;=H$7),IFERROR(H$10*2/(SQRT(2*PI())*(H$8+H$9))*EXP(-0.5*(($A31-H$5)/IF($A31&lt;H$5,H$8,H$9))^2),0),0)</f>
        <v>0</v>
      </c>
      <c r="I31" s="78" t="n">
        <f aca="false">IF(AND(ISNUMBER($A31),$A31&gt;=I$6,$A31&lt;=I$7),IFERROR(I$10*2/(SQRT(2*PI())*(I$8+I$9))*EXP(-0.5*(($A31-I$5)/IF($A31&lt;I$5,I$8,I$9))^2),0),0)</f>
        <v>0</v>
      </c>
      <c r="J31" s="78" t="n">
        <f aca="false">IF(AND(ISNUMBER($A31),$A31&gt;=J$6,$A31&lt;=J$7),IFERROR(J$10*2/(SQRT(2*PI())*(J$8+J$9))*EXP(-0.5*(($A31-J$5)/IF($A31&lt;J$5,J$8,J$9))^2),0),0)</f>
        <v>0</v>
      </c>
      <c r="K31" s="78" t="n">
        <f aca="false">IF(AND(ISNUMBER($A31),$A31&gt;=K$6,$A31&lt;=K$7),IFERROR(K$10*2/(SQRT(2*PI())*(K$8+K$9))*EXP(-0.5*(($A31-K$5)/IF($A31&lt;K$5,K$8,K$9))^2),0),0)</f>
        <v>0</v>
      </c>
      <c r="L31" s="78" t="n">
        <f aca="false">IF(AND(ISNUMBER($A31),$A31&gt;=L$6,$A31&lt;=L$7),IFERROR(L$10*2/(SQRT(2*PI())*(L$8+L$9))*EXP(-0.5*(($A31-L$5)/IF($A31&lt;L$5,L$8,L$9))^2),0),0)</f>
        <v>0</v>
      </c>
      <c r="M31" s="78" t="n">
        <f aca="false">IF(AND(ISNUMBER($A31),$A31&gt;=M$6,$A31&lt;=M$7),IFERROR(M$10*2/(SQRT(2*PI())*(M$8+M$9))*EXP(-0.5*(($A31-M$5)/IF($A31&lt;M$5,M$8,M$9))^2),0),0)</f>
        <v>0</v>
      </c>
      <c r="N31" s="78" t="n">
        <f aca="false">IF(AND(ISNUMBER($A31),$A31&gt;=N$6,$A31&lt;=N$7),IFERROR(N$10*2/(SQRT(2*PI())*(N$8+N$9))*EXP(-0.5*(($A31-N$5)/IF($A31&lt;N$5,N$8,N$9))^2),0),0)</f>
        <v>0</v>
      </c>
      <c r="O31" s="78" t="n">
        <f aca="false">IF(AND(ISNUMBER($A31),$A31&gt;=O$6,$A31&lt;=O$7),IFERROR(O$10*2/(SQRT(2*PI())*(O$8+O$9))*EXP(-0.5*(($A31-O$5)/IF($A31&lt;O$5,O$8,O$9))^2),0),0)</f>
        <v>0</v>
      </c>
      <c r="P31" s="78" t="n">
        <f aca="false">IF(AND(ISNUMBER($A31),$A31&gt;=P$6,$A31&lt;=P$7),IFERROR(P$10*2/(SQRT(2*PI())*(P$8+P$9))*EXP(-0.5*(($A31-P$5)/IF($A31&lt;P$5,P$8,P$9))^2),0),0)</f>
        <v>0</v>
      </c>
      <c r="Q31" s="78" t="n">
        <f aca="false">IF(AND(ISNUMBER($A31),$A31&gt;=Q$6,$A31&lt;=Q$7),IFERROR(Q$10*2/(SQRT(2*PI())*(Q$8+Q$9))*EXP(-0.5*(($A31-Q$5)/IF($A31&lt;Q$5,Q$8,Q$9))^2),0),0)</f>
        <v>0</v>
      </c>
      <c r="R31" s="78" t="n">
        <f aca="false">IF(AND(ISNUMBER($A31),$A31&gt;=R$6,$A31&lt;=R$7),IFERROR(R$10*2/(SQRT(2*PI())*(R$8+R$9))*EXP(-0.5*(($A31-R$5)/IF($A31&lt;R$5,R$8,R$9))^2),0),0)</f>
        <v>0</v>
      </c>
      <c r="S31" s="78" t="n">
        <f aca="false">IF(AND(ISNUMBER($A31),$A31&gt;=S$6,$A31&lt;=S$7),IFERROR(S$10*2/(SQRT(2*PI())*(S$8+S$9))*EXP(-0.5*(($A31-S$5)/IF($A31&lt;S$5,S$8,S$9))^2),0),0)</f>
        <v>0</v>
      </c>
      <c r="T31" s="78" t="n">
        <f aca="false">IF(AND(ISNUMBER($A31),$A31&gt;=T$6,$A31&lt;=T$7),IFERROR(T$10*2/(SQRT(2*PI())*(T$8+T$9))*EXP(-0.5*(($A31-T$5)/IF($A31&lt;T$5,T$8,T$9))^2),0),0)</f>
        <v>0</v>
      </c>
      <c r="U31" s="78" t="n">
        <f aca="false">IF(AND(ISNUMBER($A31),$A31&gt;=U$6,$A31&lt;=U$7),IFERROR(U$10*2/(SQRT(2*PI())*(U$8+U$9))*EXP(-0.5*(($A31-U$5)/IF($A31&lt;U$5,U$8,U$9))^2),0),0)</f>
        <v>0</v>
      </c>
      <c r="V31" s="78" t="n">
        <f aca="false">IF(AND(ISNUMBER($A31),$A31&gt;=V$6,$A31&lt;=V$7),IFERROR(V$10*2/(SQRT(2*PI())*(V$8+V$9))*EXP(-0.5*(($A31-V$5)/IF($A31&lt;V$5,V$8,V$9))^2),0),0)</f>
        <v>0</v>
      </c>
      <c r="W31" s="78" t="n">
        <f aca="false">IF(AND(ISNUMBER($A31),$A31&gt;=W$6,$A31&lt;=W$7),IFERROR(W$10*2/(SQRT(2*PI())*(W$8+W$9))*EXP(-0.5*(($A31-W$5)/IF($A31&lt;W$5,W$8,W$9))^2),0),0)</f>
        <v>0</v>
      </c>
      <c r="X31" s="78" t="n">
        <f aca="false">IF(AND(ISNUMBER($A31),$A31&gt;=X$6,$A31&lt;=X$7),IFERROR(X$10*2/(SQRT(2*PI())*(X$8+X$9))*EXP(-0.5*(($A31-X$5)/IF($A31&lt;X$5,X$8,X$9))^2),0),0)</f>
        <v>0</v>
      </c>
      <c r="Y31" s="78" t="n">
        <f aca="false">IF(AND(ISNUMBER($A31),$A31&gt;=Y$6,$A31&lt;=Y$7),IFERROR(Y$10*2/(SQRT(2*PI())*(Y$8+Y$9))*EXP(-0.5*(($A31-Y$5)/IF($A31&lt;Y$5,Y$8,Y$9))^2),0),0)</f>
        <v>0</v>
      </c>
      <c r="Z31" s="78" t="n">
        <f aca="false">IF(AND(ISNUMBER($A31),$A31&gt;=Z$6,$A31&lt;=Z$7),IFERROR(Z$10*2/(SQRT(2*PI())*(Z$8+Z$9))*EXP(-0.5*(($A31-Z$5)/IF($A31&lt;Z$5,Z$8,Z$9))^2),0),0)</f>
        <v>0</v>
      </c>
      <c r="AA31" s="78" t="n">
        <f aca="false">IF(AND(ISNUMBER($A31),$A31&gt;=AA$6,$A31&lt;=AA$7),IFERROR(AA$10*2/(SQRT(2*PI())*(AA$8+AA$9))*EXP(-0.5*(($A31-AA$5)/IF($A31&lt;AA$5,AA$8,AA$9))^2),0),0)</f>
        <v>0</v>
      </c>
      <c r="AB31" s="78" t="n">
        <f aca="false">IF(AND(ISNUMBER($A31),$A31&gt;=AB$6,$A31&lt;=AB$7),IFERROR(AB$10*2/(SQRT(2*PI())*(AB$8+AB$9))*EXP(-0.5*(($A31-AB$5)/IF($A31&lt;AB$5,AB$8,AB$9))^2),0),0)</f>
        <v>0</v>
      </c>
      <c r="AC31" s="78" t="n">
        <f aca="false">IF(AND(ISNUMBER($A31),$A31&gt;=AC$6,$A31&lt;=AC$7),IFERROR(AC$10*2/(SQRT(2*PI())*(AC$8+AC$9))*EXP(-0.5*(($A31-AC$5)/IF($A31&lt;AC$5,AC$8,AC$9))^2),0),0)</f>
        <v>0</v>
      </c>
      <c r="AD31" s="78" t="n">
        <f aca="false">IF(AND(ISNUMBER($A31),$A31&gt;=AD$6,$A31&lt;=AD$7),IFERROR(AD$10*2/(SQRT(2*PI())*(AD$8+AD$9))*EXP(-0.5*(($A31-AD$5)/IF($A31&lt;AD$5,AD$8,AD$9))^2),0),0)</f>
        <v>0</v>
      </c>
      <c r="AE31" s="78" t="n">
        <f aca="false">IF(AND(ISNUMBER($A31),$A31&gt;=AE$6,$A31&lt;=AE$7),IFERROR(AE$10*2/(SQRT(2*PI())*(AE$8+AE$9))*EXP(-0.5*(($A31-AE$5)/IF($A31&lt;AE$5,AE$8,AE$9))^2),0),0)</f>
        <v>0</v>
      </c>
      <c r="AF31" s="78" t="n">
        <f aca="false">IF(AND(ISNUMBER($A31),$A31&gt;=AF$6,$A31&lt;=AF$7),IFERROR(AF$10*2/(SQRT(2*PI())*(AF$8+AF$9))*EXP(-0.5*(($A31-AF$5)/IF($A31&lt;AF$5,AF$8,AF$9))^2),0),0)</f>
        <v>0</v>
      </c>
      <c r="AG31" s="78" t="n">
        <f aca="false">IF(AND(ISNUMBER($A31),$A31&gt;=AG$6,$A31&lt;=AG$7),IFERROR(AG$10*2/(SQRT(2*PI())*(AG$8+AG$9))*EXP(-0.5*(($A31-AG$5)/IF($A31&lt;AG$5,AG$8,AG$9))^2),0),0)</f>
        <v>0</v>
      </c>
      <c r="AH31" s="78" t="n">
        <f aca="false">IF(AND(ISNUMBER($A31),$A31&gt;=AH$6,$A31&lt;=AH$7),IFERROR(AH$10*2/(SQRT(2*PI())*(AH$8+AH$9))*EXP(-0.5*(($A31-AH$5)/IF($A31&lt;AH$5,AH$8,AH$9))^2),0),0)</f>
        <v>0</v>
      </c>
      <c r="AI31" s="78" t="n">
        <f aca="false">IF(AND(ISNUMBER($A31),$A31&gt;=AI$6,$A31&lt;=AI$7),IFERROR(AI$10*2/(SQRT(2*PI())*(AI$8+AI$9))*EXP(-0.5*(($A31-AI$5)/IF($A31&lt;AI$5,AI$8,AI$9))^2),0),0)</f>
        <v>0</v>
      </c>
      <c r="AJ31" s="78" t="n">
        <f aca="false">IF(AND(ISNUMBER($A31),$A31&gt;=AJ$6,$A31&lt;=AJ$7),IFERROR(AJ$10*2/(SQRT(2*PI())*(AJ$8+AJ$9))*EXP(-0.5*(($A31-AJ$5)/IF($A31&lt;AJ$5,AJ$8,AJ$9))^2),0),0)</f>
        <v>0</v>
      </c>
      <c r="AK31" s="78" t="n">
        <f aca="false">IF(AND(ISNUMBER($A31),$A31&gt;=AK$6,$A31&lt;=AK$7),IFERROR(AK$10*2/(SQRT(2*PI())*(AK$8+AK$9))*EXP(-0.5*(($A31-AK$5)/IF($A31&lt;AK$5,AK$8,AK$9))^2),0),0)</f>
        <v>0</v>
      </c>
      <c r="AL31" s="78" t="n">
        <f aca="false">IF(AND(ISNUMBER($A31),$A31&gt;=AL$6,$A31&lt;=AL$7),IFERROR(AL$10*2/(SQRT(2*PI())*(AL$8+AL$9))*EXP(-0.5*(($A31-AL$5)/IF($A31&lt;AL$5,AL$8,AL$9))^2),0),0)</f>
        <v>0</v>
      </c>
      <c r="AM31" s="78" t="n">
        <f aca="false">IF(AND(ISNUMBER($A31),$A31&gt;=AM$6,$A31&lt;=AM$7),IFERROR(AM$10*2/(SQRT(2*PI())*(AM$8+AM$9))*EXP(-0.5*(($A31-AM$5)/IF($A31&lt;AM$5,AM$8,AM$9))^2),0),0)</f>
        <v>0</v>
      </c>
      <c r="AN31" s="78" t="n">
        <f aca="false">IF(AND(ISNUMBER($A31),$A31&gt;=AN$6,$A31&lt;=AN$7),IFERROR(AN$10*2/(SQRT(2*PI())*(AN$8+AN$9))*EXP(-0.5*(($A31-AN$5)/IF($A31&lt;AN$5,AN$8,AN$9))^2),0),0)</f>
        <v>0</v>
      </c>
      <c r="AO31" s="78" t="n">
        <f aca="false">IF(AND(ISNUMBER($A31),$A31&gt;=AO$6,$A31&lt;=AO$7),IFERROR(AO$10*2/(SQRT(2*PI())*(AO$8+AO$9))*EXP(-0.5*(($A31-AO$5)/IF($A31&lt;AO$5,AO$8,AO$9))^2),0),0)</f>
        <v>0</v>
      </c>
      <c r="AP31" s="78" t="n">
        <f aca="false">IF(AND(ISNUMBER($A31),$A31&gt;=AP$6,$A31&lt;=AP$7),IFERROR(AP$10*2/(SQRT(2*PI())*(AP$8+AP$9))*EXP(-0.5*(($A31-AP$5)/IF($A31&lt;AP$5,AP$8,AP$9))^2),0),0)</f>
        <v>0</v>
      </c>
      <c r="AQ31" s="78" t="n">
        <f aca="false">IF(AND(ISNUMBER($A31),$A31&gt;=AQ$6,$A31&lt;=AQ$7),IFERROR(AQ$10*2/(SQRT(2*PI())*(AQ$8+AQ$9))*EXP(-0.5*(($A31-AQ$5)/IF($A31&lt;AQ$5,AQ$8,AQ$9))^2),0),0)</f>
        <v>0</v>
      </c>
      <c r="AR31" s="78" t="n">
        <f aca="false">IF(AND(ISNUMBER($A31),$A31&gt;=AR$6,$A31&lt;=AR$7),IFERROR(AR$10*2/(SQRT(2*PI())*(AR$8+AR$9))*EXP(-0.5*(($A31-AR$5)/IF($A31&lt;AR$5,AR$8,AR$9))^2),0),0)</f>
        <v>0</v>
      </c>
      <c r="AS31" s="78" t="n">
        <f aca="false">IF(AND(ISNUMBER($A31),$A31&gt;=AS$6,$A31&lt;=AS$7),IFERROR(AS$10*2/(SQRT(2*PI())*(AS$8+AS$9))*EXP(-0.5*(($A31-AS$5)/IF($A31&lt;AS$5,AS$8,AS$9))^2),0),0)</f>
        <v>0</v>
      </c>
      <c r="AT31" s="78" t="n">
        <f aca="false">IF(AND(ISNUMBER($A31),$A31&gt;=AT$6,$A31&lt;=AT$7),IFERROR(AT$10*2/(SQRT(2*PI())*(AT$8+AT$9))*EXP(-0.5*(($A31-AT$5)/IF($A31&lt;AT$5,AT$8,AT$9))^2),0),0)</f>
        <v>0</v>
      </c>
      <c r="AU31" s="78" t="n">
        <f aca="false">IF(AND(ISNUMBER($A31),$A31&gt;=AU$6,$A31&lt;=AU$7),IFERROR(AU$10*2/(SQRT(2*PI())*(AU$8+AU$9))*EXP(-0.5*(($A31-AU$5)/IF($A31&lt;AU$5,AU$8,AU$9))^2),0),0)</f>
        <v>0</v>
      </c>
      <c r="AV31" s="78" t="n">
        <f aca="false">IF(AND(ISNUMBER($A31),$A31&gt;=AV$6,$A31&lt;=AV$7),IFERROR(AV$10*2/(SQRT(2*PI())*(AV$8+AV$9))*EXP(-0.5*(($A31-AV$5)/IF($A31&lt;AV$5,AV$8,AV$9))^2),0),0)</f>
        <v>0</v>
      </c>
      <c r="AW31" s="78" t="n">
        <f aca="false">IF(AND(ISNUMBER($A31),$A31&gt;=AW$6,$A31&lt;=AW$7),IFERROR(AW$10*2/(SQRT(2*PI())*(AW$8+AW$9))*EXP(-0.5*(($A31-AW$5)/IF($A31&lt;AW$5,AW$8,AW$9))^2),0),0)</f>
        <v>0</v>
      </c>
      <c r="AX31" s="78" t="n">
        <f aca="false">IF(AND(ISNUMBER($A31),$A31&gt;=AX$6,$A31&lt;=AX$7),IFERROR(AX$10*2/(SQRT(2*PI())*(AX$8+AX$9))*EXP(-0.5*(($A31-AX$5)/IF($A31&lt;AX$5,AX$8,AX$9))^2),0),0)</f>
        <v>0</v>
      </c>
      <c r="AY31" s="78" t="n">
        <f aca="false">IF(AND(ISNUMBER($A31),$A31&gt;=AY$6,$A31&lt;=AY$7),IFERROR(AY$10*2/(SQRT(2*PI())*(AY$8+AY$9))*EXP(-0.5*(($A31-AY$5)/IF($A31&lt;AY$5,AY$8,AY$9))^2),0),0)</f>
        <v>0</v>
      </c>
      <c r="AZ31" s="78" t="n">
        <f aca="false">IF(AND(ISNUMBER($A31),$A31&gt;=AZ$6,$A31&lt;=AZ$7),IFERROR(AZ$10*2/(SQRT(2*PI())*(AZ$8+AZ$9))*EXP(-0.5*(($A31-AZ$5)/IF($A31&lt;AZ$5,AZ$8,AZ$9))^2),0),0)</f>
        <v>0</v>
      </c>
      <c r="BA31" s="78" t="n">
        <f aca="false">IF(AND(ISNUMBER($A31),$A31&gt;=BA$6,$A31&lt;=BA$7),IFERROR(BA$10*2/(SQRT(2*PI())*(BA$8+BA$9))*EXP(-0.5*(($A31-BA$5)/IF($A31&lt;BA$5,BA$8,BA$9))^2),0),0)</f>
        <v>0</v>
      </c>
    </row>
    <row r="32" customFormat="false" ht="15" hidden="false" customHeight="false" outlineLevel="0" collapsed="false">
      <c r="A32" s="73" t="str">
        <f aca="false">IF(ISNUMBER('Batch Matches'!D32),'Batch Matches'!D32,"")</f>
        <v/>
      </c>
      <c r="B32" s="78" t="n">
        <f aca="false">SUM(G32:BA32)</f>
        <v>0</v>
      </c>
      <c r="C32" s="78" t="n">
        <f aca="false">MAX(G32:BA32)</f>
        <v>0</v>
      </c>
      <c r="D32" s="72" t="str">
        <f aca="false">IF(B32=0,"",MATCH(C32,G32:BA32,0))</f>
        <v/>
      </c>
      <c r="E32" s="78" t="n">
        <f aca="false">LARGE(G32:BA32,2)</f>
        <v>0</v>
      </c>
      <c r="F32" s="72" t="str">
        <f aca="false">IF(E32=0,"",MATCH(E32,G32:BA32,0))</f>
        <v/>
      </c>
      <c r="G32" s="78" t="n">
        <f aca="false">IF(AND(ISNUMBER($A32),$A32&gt;=G$6,$A32&lt;=G$7),IFERROR(G$10*2/(SQRT(2*PI())*(G$8+G$9))*EXP(-0.5*(($A32-G$5)/IF($A32&lt;G$5,G$8,G$9))^2),0),0)</f>
        <v>0</v>
      </c>
      <c r="H32" s="78" t="n">
        <f aca="false">IF(AND(ISNUMBER($A32),$A32&gt;=H$6,$A32&lt;=H$7),IFERROR(H$10*2/(SQRT(2*PI())*(H$8+H$9))*EXP(-0.5*(($A32-H$5)/IF($A32&lt;H$5,H$8,H$9))^2),0),0)</f>
        <v>0</v>
      </c>
      <c r="I32" s="78" t="n">
        <f aca="false">IF(AND(ISNUMBER($A32),$A32&gt;=I$6,$A32&lt;=I$7),IFERROR(I$10*2/(SQRT(2*PI())*(I$8+I$9))*EXP(-0.5*(($A32-I$5)/IF($A32&lt;I$5,I$8,I$9))^2),0),0)</f>
        <v>0</v>
      </c>
      <c r="J32" s="78" t="n">
        <f aca="false">IF(AND(ISNUMBER($A32),$A32&gt;=J$6,$A32&lt;=J$7),IFERROR(J$10*2/(SQRT(2*PI())*(J$8+J$9))*EXP(-0.5*(($A32-J$5)/IF($A32&lt;J$5,J$8,J$9))^2),0),0)</f>
        <v>0</v>
      </c>
      <c r="K32" s="78" t="n">
        <f aca="false">IF(AND(ISNUMBER($A32),$A32&gt;=K$6,$A32&lt;=K$7),IFERROR(K$10*2/(SQRT(2*PI())*(K$8+K$9))*EXP(-0.5*(($A32-K$5)/IF($A32&lt;K$5,K$8,K$9))^2),0),0)</f>
        <v>0</v>
      </c>
      <c r="L32" s="78" t="n">
        <f aca="false">IF(AND(ISNUMBER($A32),$A32&gt;=L$6,$A32&lt;=L$7),IFERROR(L$10*2/(SQRT(2*PI())*(L$8+L$9))*EXP(-0.5*(($A32-L$5)/IF($A32&lt;L$5,L$8,L$9))^2),0),0)</f>
        <v>0</v>
      </c>
      <c r="M32" s="78" t="n">
        <f aca="false">IF(AND(ISNUMBER($A32),$A32&gt;=M$6,$A32&lt;=M$7),IFERROR(M$10*2/(SQRT(2*PI())*(M$8+M$9))*EXP(-0.5*(($A32-M$5)/IF($A32&lt;M$5,M$8,M$9))^2),0),0)</f>
        <v>0</v>
      </c>
      <c r="N32" s="78" t="n">
        <f aca="false">IF(AND(ISNUMBER($A32),$A32&gt;=N$6,$A32&lt;=N$7),IFERROR(N$10*2/(SQRT(2*PI())*(N$8+N$9))*EXP(-0.5*(($A32-N$5)/IF($A32&lt;N$5,N$8,N$9))^2),0),0)</f>
        <v>0</v>
      </c>
      <c r="O32" s="78" t="n">
        <f aca="false">IF(AND(ISNUMBER($A32),$A32&gt;=O$6,$A32&lt;=O$7),IFERROR(O$10*2/(SQRT(2*PI())*(O$8+O$9))*EXP(-0.5*(($A32-O$5)/IF($A32&lt;O$5,O$8,O$9))^2),0),0)</f>
        <v>0</v>
      </c>
      <c r="P32" s="78" t="n">
        <f aca="false">IF(AND(ISNUMBER($A32),$A32&gt;=P$6,$A32&lt;=P$7),IFERROR(P$10*2/(SQRT(2*PI())*(P$8+P$9))*EXP(-0.5*(($A32-P$5)/IF($A32&lt;P$5,P$8,P$9))^2),0),0)</f>
        <v>0</v>
      </c>
      <c r="Q32" s="78" t="n">
        <f aca="false">IF(AND(ISNUMBER($A32),$A32&gt;=Q$6,$A32&lt;=Q$7),IFERROR(Q$10*2/(SQRT(2*PI())*(Q$8+Q$9))*EXP(-0.5*(($A32-Q$5)/IF($A32&lt;Q$5,Q$8,Q$9))^2),0),0)</f>
        <v>0</v>
      </c>
      <c r="R32" s="78" t="n">
        <f aca="false">IF(AND(ISNUMBER($A32),$A32&gt;=R$6,$A32&lt;=R$7),IFERROR(R$10*2/(SQRT(2*PI())*(R$8+R$9))*EXP(-0.5*(($A32-R$5)/IF($A32&lt;R$5,R$8,R$9))^2),0),0)</f>
        <v>0</v>
      </c>
      <c r="S32" s="78" t="n">
        <f aca="false">IF(AND(ISNUMBER($A32),$A32&gt;=S$6,$A32&lt;=S$7),IFERROR(S$10*2/(SQRT(2*PI())*(S$8+S$9))*EXP(-0.5*(($A32-S$5)/IF($A32&lt;S$5,S$8,S$9))^2),0),0)</f>
        <v>0</v>
      </c>
      <c r="T32" s="78" t="n">
        <f aca="false">IF(AND(ISNUMBER($A32),$A32&gt;=T$6,$A32&lt;=T$7),IFERROR(T$10*2/(SQRT(2*PI())*(T$8+T$9))*EXP(-0.5*(($A32-T$5)/IF($A32&lt;T$5,T$8,T$9))^2),0),0)</f>
        <v>0</v>
      </c>
      <c r="U32" s="78" t="n">
        <f aca="false">IF(AND(ISNUMBER($A32),$A32&gt;=U$6,$A32&lt;=U$7),IFERROR(U$10*2/(SQRT(2*PI())*(U$8+U$9))*EXP(-0.5*(($A32-U$5)/IF($A32&lt;U$5,U$8,U$9))^2),0),0)</f>
        <v>0</v>
      </c>
      <c r="V32" s="78" t="n">
        <f aca="false">IF(AND(ISNUMBER($A32),$A32&gt;=V$6,$A32&lt;=V$7),IFERROR(V$10*2/(SQRT(2*PI())*(V$8+V$9))*EXP(-0.5*(($A32-V$5)/IF($A32&lt;V$5,V$8,V$9))^2),0),0)</f>
        <v>0</v>
      </c>
      <c r="W32" s="78" t="n">
        <f aca="false">IF(AND(ISNUMBER($A32),$A32&gt;=W$6,$A32&lt;=W$7),IFERROR(W$10*2/(SQRT(2*PI())*(W$8+W$9))*EXP(-0.5*(($A32-W$5)/IF($A32&lt;W$5,W$8,W$9))^2),0),0)</f>
        <v>0</v>
      </c>
      <c r="X32" s="78" t="n">
        <f aca="false">IF(AND(ISNUMBER($A32),$A32&gt;=X$6,$A32&lt;=X$7),IFERROR(X$10*2/(SQRT(2*PI())*(X$8+X$9))*EXP(-0.5*(($A32-X$5)/IF($A32&lt;X$5,X$8,X$9))^2),0),0)</f>
        <v>0</v>
      </c>
      <c r="Y32" s="78" t="n">
        <f aca="false">IF(AND(ISNUMBER($A32),$A32&gt;=Y$6,$A32&lt;=Y$7),IFERROR(Y$10*2/(SQRT(2*PI())*(Y$8+Y$9))*EXP(-0.5*(($A32-Y$5)/IF($A32&lt;Y$5,Y$8,Y$9))^2),0),0)</f>
        <v>0</v>
      </c>
      <c r="Z32" s="78" t="n">
        <f aca="false">IF(AND(ISNUMBER($A32),$A32&gt;=Z$6,$A32&lt;=Z$7),IFERROR(Z$10*2/(SQRT(2*PI())*(Z$8+Z$9))*EXP(-0.5*(($A32-Z$5)/IF($A32&lt;Z$5,Z$8,Z$9))^2),0),0)</f>
        <v>0</v>
      </c>
      <c r="AA32" s="78" t="n">
        <f aca="false">IF(AND(ISNUMBER($A32),$A32&gt;=AA$6,$A32&lt;=AA$7),IFERROR(AA$10*2/(SQRT(2*PI())*(AA$8+AA$9))*EXP(-0.5*(($A32-AA$5)/IF($A32&lt;AA$5,AA$8,AA$9))^2),0),0)</f>
        <v>0</v>
      </c>
      <c r="AB32" s="78" t="n">
        <f aca="false">IF(AND(ISNUMBER($A32),$A32&gt;=AB$6,$A32&lt;=AB$7),IFERROR(AB$10*2/(SQRT(2*PI())*(AB$8+AB$9))*EXP(-0.5*(($A32-AB$5)/IF($A32&lt;AB$5,AB$8,AB$9))^2),0),0)</f>
        <v>0</v>
      </c>
      <c r="AC32" s="78" t="n">
        <f aca="false">IF(AND(ISNUMBER($A32),$A32&gt;=AC$6,$A32&lt;=AC$7),IFERROR(AC$10*2/(SQRT(2*PI())*(AC$8+AC$9))*EXP(-0.5*(($A32-AC$5)/IF($A32&lt;AC$5,AC$8,AC$9))^2),0),0)</f>
        <v>0</v>
      </c>
      <c r="AD32" s="78" t="n">
        <f aca="false">IF(AND(ISNUMBER($A32),$A32&gt;=AD$6,$A32&lt;=AD$7),IFERROR(AD$10*2/(SQRT(2*PI())*(AD$8+AD$9))*EXP(-0.5*(($A32-AD$5)/IF($A32&lt;AD$5,AD$8,AD$9))^2),0),0)</f>
        <v>0</v>
      </c>
      <c r="AE32" s="78" t="n">
        <f aca="false">IF(AND(ISNUMBER($A32),$A32&gt;=AE$6,$A32&lt;=AE$7),IFERROR(AE$10*2/(SQRT(2*PI())*(AE$8+AE$9))*EXP(-0.5*(($A32-AE$5)/IF($A32&lt;AE$5,AE$8,AE$9))^2),0),0)</f>
        <v>0</v>
      </c>
      <c r="AF32" s="78" t="n">
        <f aca="false">IF(AND(ISNUMBER($A32),$A32&gt;=AF$6,$A32&lt;=AF$7),IFERROR(AF$10*2/(SQRT(2*PI())*(AF$8+AF$9))*EXP(-0.5*(($A32-AF$5)/IF($A32&lt;AF$5,AF$8,AF$9))^2),0),0)</f>
        <v>0</v>
      </c>
      <c r="AG32" s="78" t="n">
        <f aca="false">IF(AND(ISNUMBER($A32),$A32&gt;=AG$6,$A32&lt;=AG$7),IFERROR(AG$10*2/(SQRT(2*PI())*(AG$8+AG$9))*EXP(-0.5*(($A32-AG$5)/IF($A32&lt;AG$5,AG$8,AG$9))^2),0),0)</f>
        <v>0</v>
      </c>
      <c r="AH32" s="78" t="n">
        <f aca="false">IF(AND(ISNUMBER($A32),$A32&gt;=AH$6,$A32&lt;=AH$7),IFERROR(AH$10*2/(SQRT(2*PI())*(AH$8+AH$9))*EXP(-0.5*(($A32-AH$5)/IF($A32&lt;AH$5,AH$8,AH$9))^2),0),0)</f>
        <v>0</v>
      </c>
      <c r="AI32" s="78" t="n">
        <f aca="false">IF(AND(ISNUMBER($A32),$A32&gt;=AI$6,$A32&lt;=AI$7),IFERROR(AI$10*2/(SQRT(2*PI())*(AI$8+AI$9))*EXP(-0.5*(($A32-AI$5)/IF($A32&lt;AI$5,AI$8,AI$9))^2),0),0)</f>
        <v>0</v>
      </c>
      <c r="AJ32" s="78" t="n">
        <f aca="false">IF(AND(ISNUMBER($A32),$A32&gt;=AJ$6,$A32&lt;=AJ$7),IFERROR(AJ$10*2/(SQRT(2*PI())*(AJ$8+AJ$9))*EXP(-0.5*(($A32-AJ$5)/IF($A32&lt;AJ$5,AJ$8,AJ$9))^2),0),0)</f>
        <v>0</v>
      </c>
      <c r="AK32" s="78" t="n">
        <f aca="false">IF(AND(ISNUMBER($A32),$A32&gt;=AK$6,$A32&lt;=AK$7),IFERROR(AK$10*2/(SQRT(2*PI())*(AK$8+AK$9))*EXP(-0.5*(($A32-AK$5)/IF($A32&lt;AK$5,AK$8,AK$9))^2),0),0)</f>
        <v>0</v>
      </c>
      <c r="AL32" s="78" t="n">
        <f aca="false">IF(AND(ISNUMBER($A32),$A32&gt;=AL$6,$A32&lt;=AL$7),IFERROR(AL$10*2/(SQRT(2*PI())*(AL$8+AL$9))*EXP(-0.5*(($A32-AL$5)/IF($A32&lt;AL$5,AL$8,AL$9))^2),0),0)</f>
        <v>0</v>
      </c>
      <c r="AM32" s="78" t="n">
        <f aca="false">IF(AND(ISNUMBER($A32),$A32&gt;=AM$6,$A32&lt;=AM$7),IFERROR(AM$10*2/(SQRT(2*PI())*(AM$8+AM$9))*EXP(-0.5*(($A32-AM$5)/IF($A32&lt;AM$5,AM$8,AM$9))^2),0),0)</f>
        <v>0</v>
      </c>
      <c r="AN32" s="78" t="n">
        <f aca="false">IF(AND(ISNUMBER($A32),$A32&gt;=AN$6,$A32&lt;=AN$7),IFERROR(AN$10*2/(SQRT(2*PI())*(AN$8+AN$9))*EXP(-0.5*(($A32-AN$5)/IF($A32&lt;AN$5,AN$8,AN$9))^2),0),0)</f>
        <v>0</v>
      </c>
      <c r="AO32" s="78" t="n">
        <f aca="false">IF(AND(ISNUMBER($A32),$A32&gt;=AO$6,$A32&lt;=AO$7),IFERROR(AO$10*2/(SQRT(2*PI())*(AO$8+AO$9))*EXP(-0.5*(($A32-AO$5)/IF($A32&lt;AO$5,AO$8,AO$9))^2),0),0)</f>
        <v>0</v>
      </c>
      <c r="AP32" s="78" t="n">
        <f aca="false">IF(AND(ISNUMBER($A32),$A32&gt;=AP$6,$A32&lt;=AP$7),IFERROR(AP$10*2/(SQRT(2*PI())*(AP$8+AP$9))*EXP(-0.5*(($A32-AP$5)/IF($A32&lt;AP$5,AP$8,AP$9))^2),0),0)</f>
        <v>0</v>
      </c>
      <c r="AQ32" s="78" t="n">
        <f aca="false">IF(AND(ISNUMBER($A32),$A32&gt;=AQ$6,$A32&lt;=AQ$7),IFERROR(AQ$10*2/(SQRT(2*PI())*(AQ$8+AQ$9))*EXP(-0.5*(($A32-AQ$5)/IF($A32&lt;AQ$5,AQ$8,AQ$9))^2),0),0)</f>
        <v>0</v>
      </c>
      <c r="AR32" s="78" t="n">
        <f aca="false">IF(AND(ISNUMBER($A32),$A32&gt;=AR$6,$A32&lt;=AR$7),IFERROR(AR$10*2/(SQRT(2*PI())*(AR$8+AR$9))*EXP(-0.5*(($A32-AR$5)/IF($A32&lt;AR$5,AR$8,AR$9))^2),0),0)</f>
        <v>0</v>
      </c>
      <c r="AS32" s="78" t="n">
        <f aca="false">IF(AND(ISNUMBER($A32),$A32&gt;=AS$6,$A32&lt;=AS$7),IFERROR(AS$10*2/(SQRT(2*PI())*(AS$8+AS$9))*EXP(-0.5*(($A32-AS$5)/IF($A32&lt;AS$5,AS$8,AS$9))^2),0),0)</f>
        <v>0</v>
      </c>
      <c r="AT32" s="78" t="n">
        <f aca="false">IF(AND(ISNUMBER($A32),$A32&gt;=AT$6,$A32&lt;=AT$7),IFERROR(AT$10*2/(SQRT(2*PI())*(AT$8+AT$9))*EXP(-0.5*(($A32-AT$5)/IF($A32&lt;AT$5,AT$8,AT$9))^2),0),0)</f>
        <v>0</v>
      </c>
      <c r="AU32" s="78" t="n">
        <f aca="false">IF(AND(ISNUMBER($A32),$A32&gt;=AU$6,$A32&lt;=AU$7),IFERROR(AU$10*2/(SQRT(2*PI())*(AU$8+AU$9))*EXP(-0.5*(($A32-AU$5)/IF($A32&lt;AU$5,AU$8,AU$9))^2),0),0)</f>
        <v>0</v>
      </c>
      <c r="AV32" s="78" t="n">
        <f aca="false">IF(AND(ISNUMBER($A32),$A32&gt;=AV$6,$A32&lt;=AV$7),IFERROR(AV$10*2/(SQRT(2*PI())*(AV$8+AV$9))*EXP(-0.5*(($A32-AV$5)/IF($A32&lt;AV$5,AV$8,AV$9))^2),0),0)</f>
        <v>0</v>
      </c>
      <c r="AW32" s="78" t="n">
        <f aca="false">IF(AND(ISNUMBER($A32),$A32&gt;=AW$6,$A32&lt;=AW$7),IFERROR(AW$10*2/(SQRT(2*PI())*(AW$8+AW$9))*EXP(-0.5*(($A32-AW$5)/IF($A32&lt;AW$5,AW$8,AW$9))^2),0),0)</f>
        <v>0</v>
      </c>
      <c r="AX32" s="78" t="n">
        <f aca="false">IF(AND(ISNUMBER($A32),$A32&gt;=AX$6,$A32&lt;=AX$7),IFERROR(AX$10*2/(SQRT(2*PI())*(AX$8+AX$9))*EXP(-0.5*(($A32-AX$5)/IF($A32&lt;AX$5,AX$8,AX$9))^2),0),0)</f>
        <v>0</v>
      </c>
      <c r="AY32" s="78" t="n">
        <f aca="false">IF(AND(ISNUMBER($A32),$A32&gt;=AY$6,$A32&lt;=AY$7),IFERROR(AY$10*2/(SQRT(2*PI())*(AY$8+AY$9))*EXP(-0.5*(($A32-AY$5)/IF($A32&lt;AY$5,AY$8,AY$9))^2),0),0)</f>
        <v>0</v>
      </c>
      <c r="AZ32" s="78" t="n">
        <f aca="false">IF(AND(ISNUMBER($A32),$A32&gt;=AZ$6,$A32&lt;=AZ$7),IFERROR(AZ$10*2/(SQRT(2*PI())*(AZ$8+AZ$9))*EXP(-0.5*(($A32-AZ$5)/IF($A32&lt;AZ$5,AZ$8,AZ$9))^2),0),0)</f>
        <v>0</v>
      </c>
      <c r="BA32" s="78" t="n">
        <f aca="false">IF(AND(ISNUMBER($A32),$A32&gt;=BA$6,$A32&lt;=BA$7),IFERROR(BA$10*2/(SQRT(2*PI())*(BA$8+BA$9))*EXP(-0.5*(($A32-BA$5)/IF($A32&lt;BA$5,BA$8,BA$9))^2),0),0)</f>
        <v>0</v>
      </c>
    </row>
    <row r="33" customFormat="false" ht="15" hidden="false" customHeight="false" outlineLevel="0" collapsed="false">
      <c r="A33" s="73" t="str">
        <f aca="false">IF(ISNUMBER('Batch Matches'!D33),'Batch Matches'!D33,"")</f>
        <v/>
      </c>
      <c r="B33" s="78" t="n">
        <f aca="false">SUM(G33:BA33)</f>
        <v>0</v>
      </c>
      <c r="C33" s="78" t="n">
        <f aca="false">MAX(G33:BA33)</f>
        <v>0</v>
      </c>
      <c r="D33" s="72" t="str">
        <f aca="false">IF(B33=0,"",MATCH(C33,G33:BA33,0))</f>
        <v/>
      </c>
      <c r="E33" s="78" t="n">
        <f aca="false">LARGE(G33:BA33,2)</f>
        <v>0</v>
      </c>
      <c r="F33" s="72" t="str">
        <f aca="false">IF(E33=0,"",MATCH(E33,G33:BA33,0))</f>
        <v/>
      </c>
      <c r="G33" s="78" t="n">
        <f aca="false">IF(AND(ISNUMBER($A33),$A33&gt;=G$6,$A33&lt;=G$7),IFERROR(G$10*2/(SQRT(2*PI())*(G$8+G$9))*EXP(-0.5*(($A33-G$5)/IF($A33&lt;G$5,G$8,G$9))^2),0),0)</f>
        <v>0</v>
      </c>
      <c r="H33" s="78" t="n">
        <f aca="false">IF(AND(ISNUMBER($A33),$A33&gt;=H$6,$A33&lt;=H$7),IFERROR(H$10*2/(SQRT(2*PI())*(H$8+H$9))*EXP(-0.5*(($A33-H$5)/IF($A33&lt;H$5,H$8,H$9))^2),0),0)</f>
        <v>0</v>
      </c>
      <c r="I33" s="78" t="n">
        <f aca="false">IF(AND(ISNUMBER($A33),$A33&gt;=I$6,$A33&lt;=I$7),IFERROR(I$10*2/(SQRT(2*PI())*(I$8+I$9))*EXP(-0.5*(($A33-I$5)/IF($A33&lt;I$5,I$8,I$9))^2),0),0)</f>
        <v>0</v>
      </c>
      <c r="J33" s="78" t="n">
        <f aca="false">IF(AND(ISNUMBER($A33),$A33&gt;=J$6,$A33&lt;=J$7),IFERROR(J$10*2/(SQRT(2*PI())*(J$8+J$9))*EXP(-0.5*(($A33-J$5)/IF($A33&lt;J$5,J$8,J$9))^2),0),0)</f>
        <v>0</v>
      </c>
      <c r="K33" s="78" t="n">
        <f aca="false">IF(AND(ISNUMBER($A33),$A33&gt;=K$6,$A33&lt;=K$7),IFERROR(K$10*2/(SQRT(2*PI())*(K$8+K$9))*EXP(-0.5*(($A33-K$5)/IF($A33&lt;K$5,K$8,K$9))^2),0),0)</f>
        <v>0</v>
      </c>
      <c r="L33" s="78" t="n">
        <f aca="false">IF(AND(ISNUMBER($A33),$A33&gt;=L$6,$A33&lt;=L$7),IFERROR(L$10*2/(SQRT(2*PI())*(L$8+L$9))*EXP(-0.5*(($A33-L$5)/IF($A33&lt;L$5,L$8,L$9))^2),0),0)</f>
        <v>0</v>
      </c>
      <c r="M33" s="78" t="n">
        <f aca="false">IF(AND(ISNUMBER($A33),$A33&gt;=M$6,$A33&lt;=M$7),IFERROR(M$10*2/(SQRT(2*PI())*(M$8+M$9))*EXP(-0.5*(($A33-M$5)/IF($A33&lt;M$5,M$8,M$9))^2),0),0)</f>
        <v>0</v>
      </c>
      <c r="N33" s="78" t="n">
        <f aca="false">IF(AND(ISNUMBER($A33),$A33&gt;=N$6,$A33&lt;=N$7),IFERROR(N$10*2/(SQRT(2*PI())*(N$8+N$9))*EXP(-0.5*(($A33-N$5)/IF($A33&lt;N$5,N$8,N$9))^2),0),0)</f>
        <v>0</v>
      </c>
      <c r="O33" s="78" t="n">
        <f aca="false">IF(AND(ISNUMBER($A33),$A33&gt;=O$6,$A33&lt;=O$7),IFERROR(O$10*2/(SQRT(2*PI())*(O$8+O$9))*EXP(-0.5*(($A33-O$5)/IF($A33&lt;O$5,O$8,O$9))^2),0),0)</f>
        <v>0</v>
      </c>
      <c r="P33" s="78" t="n">
        <f aca="false">IF(AND(ISNUMBER($A33),$A33&gt;=P$6,$A33&lt;=P$7),IFERROR(P$10*2/(SQRT(2*PI())*(P$8+P$9))*EXP(-0.5*(($A33-P$5)/IF($A33&lt;P$5,P$8,P$9))^2),0),0)</f>
        <v>0</v>
      </c>
      <c r="Q33" s="78" t="n">
        <f aca="false">IF(AND(ISNUMBER($A33),$A33&gt;=Q$6,$A33&lt;=Q$7),IFERROR(Q$10*2/(SQRT(2*PI())*(Q$8+Q$9))*EXP(-0.5*(($A33-Q$5)/IF($A33&lt;Q$5,Q$8,Q$9))^2),0),0)</f>
        <v>0</v>
      </c>
      <c r="R33" s="78" t="n">
        <f aca="false">IF(AND(ISNUMBER($A33),$A33&gt;=R$6,$A33&lt;=R$7),IFERROR(R$10*2/(SQRT(2*PI())*(R$8+R$9))*EXP(-0.5*(($A33-R$5)/IF($A33&lt;R$5,R$8,R$9))^2),0),0)</f>
        <v>0</v>
      </c>
      <c r="S33" s="78" t="n">
        <f aca="false">IF(AND(ISNUMBER($A33),$A33&gt;=S$6,$A33&lt;=S$7),IFERROR(S$10*2/(SQRT(2*PI())*(S$8+S$9))*EXP(-0.5*(($A33-S$5)/IF($A33&lt;S$5,S$8,S$9))^2),0),0)</f>
        <v>0</v>
      </c>
      <c r="T33" s="78" t="n">
        <f aca="false">IF(AND(ISNUMBER($A33),$A33&gt;=T$6,$A33&lt;=T$7),IFERROR(T$10*2/(SQRT(2*PI())*(T$8+T$9))*EXP(-0.5*(($A33-T$5)/IF($A33&lt;T$5,T$8,T$9))^2),0),0)</f>
        <v>0</v>
      </c>
      <c r="U33" s="78" t="n">
        <f aca="false">IF(AND(ISNUMBER($A33),$A33&gt;=U$6,$A33&lt;=U$7),IFERROR(U$10*2/(SQRT(2*PI())*(U$8+U$9))*EXP(-0.5*(($A33-U$5)/IF($A33&lt;U$5,U$8,U$9))^2),0),0)</f>
        <v>0</v>
      </c>
      <c r="V33" s="78" t="n">
        <f aca="false">IF(AND(ISNUMBER($A33),$A33&gt;=V$6,$A33&lt;=V$7),IFERROR(V$10*2/(SQRT(2*PI())*(V$8+V$9))*EXP(-0.5*(($A33-V$5)/IF($A33&lt;V$5,V$8,V$9))^2),0),0)</f>
        <v>0</v>
      </c>
      <c r="W33" s="78" t="n">
        <f aca="false">IF(AND(ISNUMBER($A33),$A33&gt;=W$6,$A33&lt;=W$7),IFERROR(W$10*2/(SQRT(2*PI())*(W$8+W$9))*EXP(-0.5*(($A33-W$5)/IF($A33&lt;W$5,W$8,W$9))^2),0),0)</f>
        <v>0</v>
      </c>
      <c r="X33" s="78" t="n">
        <f aca="false">IF(AND(ISNUMBER($A33),$A33&gt;=X$6,$A33&lt;=X$7),IFERROR(X$10*2/(SQRT(2*PI())*(X$8+X$9))*EXP(-0.5*(($A33-X$5)/IF($A33&lt;X$5,X$8,X$9))^2),0),0)</f>
        <v>0</v>
      </c>
      <c r="Y33" s="78" t="n">
        <f aca="false">IF(AND(ISNUMBER($A33),$A33&gt;=Y$6,$A33&lt;=Y$7),IFERROR(Y$10*2/(SQRT(2*PI())*(Y$8+Y$9))*EXP(-0.5*(($A33-Y$5)/IF($A33&lt;Y$5,Y$8,Y$9))^2),0),0)</f>
        <v>0</v>
      </c>
      <c r="Z33" s="78" t="n">
        <f aca="false">IF(AND(ISNUMBER($A33),$A33&gt;=Z$6,$A33&lt;=Z$7),IFERROR(Z$10*2/(SQRT(2*PI())*(Z$8+Z$9))*EXP(-0.5*(($A33-Z$5)/IF($A33&lt;Z$5,Z$8,Z$9))^2),0),0)</f>
        <v>0</v>
      </c>
      <c r="AA33" s="78" t="n">
        <f aca="false">IF(AND(ISNUMBER($A33),$A33&gt;=AA$6,$A33&lt;=AA$7),IFERROR(AA$10*2/(SQRT(2*PI())*(AA$8+AA$9))*EXP(-0.5*(($A33-AA$5)/IF($A33&lt;AA$5,AA$8,AA$9))^2),0),0)</f>
        <v>0</v>
      </c>
      <c r="AB33" s="78" t="n">
        <f aca="false">IF(AND(ISNUMBER($A33),$A33&gt;=AB$6,$A33&lt;=AB$7),IFERROR(AB$10*2/(SQRT(2*PI())*(AB$8+AB$9))*EXP(-0.5*(($A33-AB$5)/IF($A33&lt;AB$5,AB$8,AB$9))^2),0),0)</f>
        <v>0</v>
      </c>
      <c r="AC33" s="78" t="n">
        <f aca="false">IF(AND(ISNUMBER($A33),$A33&gt;=AC$6,$A33&lt;=AC$7),IFERROR(AC$10*2/(SQRT(2*PI())*(AC$8+AC$9))*EXP(-0.5*(($A33-AC$5)/IF($A33&lt;AC$5,AC$8,AC$9))^2),0),0)</f>
        <v>0</v>
      </c>
      <c r="AD33" s="78" t="n">
        <f aca="false">IF(AND(ISNUMBER($A33),$A33&gt;=AD$6,$A33&lt;=AD$7),IFERROR(AD$10*2/(SQRT(2*PI())*(AD$8+AD$9))*EXP(-0.5*(($A33-AD$5)/IF($A33&lt;AD$5,AD$8,AD$9))^2),0),0)</f>
        <v>0</v>
      </c>
      <c r="AE33" s="78" t="n">
        <f aca="false">IF(AND(ISNUMBER($A33),$A33&gt;=AE$6,$A33&lt;=AE$7),IFERROR(AE$10*2/(SQRT(2*PI())*(AE$8+AE$9))*EXP(-0.5*(($A33-AE$5)/IF($A33&lt;AE$5,AE$8,AE$9))^2),0),0)</f>
        <v>0</v>
      </c>
      <c r="AF33" s="78" t="n">
        <f aca="false">IF(AND(ISNUMBER($A33),$A33&gt;=AF$6,$A33&lt;=AF$7),IFERROR(AF$10*2/(SQRT(2*PI())*(AF$8+AF$9))*EXP(-0.5*(($A33-AF$5)/IF($A33&lt;AF$5,AF$8,AF$9))^2),0),0)</f>
        <v>0</v>
      </c>
      <c r="AG33" s="78" t="n">
        <f aca="false">IF(AND(ISNUMBER($A33),$A33&gt;=AG$6,$A33&lt;=AG$7),IFERROR(AG$10*2/(SQRT(2*PI())*(AG$8+AG$9))*EXP(-0.5*(($A33-AG$5)/IF($A33&lt;AG$5,AG$8,AG$9))^2),0),0)</f>
        <v>0</v>
      </c>
      <c r="AH33" s="78" t="n">
        <f aca="false">IF(AND(ISNUMBER($A33),$A33&gt;=AH$6,$A33&lt;=AH$7),IFERROR(AH$10*2/(SQRT(2*PI())*(AH$8+AH$9))*EXP(-0.5*(($A33-AH$5)/IF($A33&lt;AH$5,AH$8,AH$9))^2),0),0)</f>
        <v>0</v>
      </c>
      <c r="AI33" s="78" t="n">
        <f aca="false">IF(AND(ISNUMBER($A33),$A33&gt;=AI$6,$A33&lt;=AI$7),IFERROR(AI$10*2/(SQRT(2*PI())*(AI$8+AI$9))*EXP(-0.5*(($A33-AI$5)/IF($A33&lt;AI$5,AI$8,AI$9))^2),0),0)</f>
        <v>0</v>
      </c>
      <c r="AJ33" s="78" t="n">
        <f aca="false">IF(AND(ISNUMBER($A33),$A33&gt;=AJ$6,$A33&lt;=AJ$7),IFERROR(AJ$10*2/(SQRT(2*PI())*(AJ$8+AJ$9))*EXP(-0.5*(($A33-AJ$5)/IF($A33&lt;AJ$5,AJ$8,AJ$9))^2),0),0)</f>
        <v>0</v>
      </c>
      <c r="AK33" s="78" t="n">
        <f aca="false">IF(AND(ISNUMBER($A33),$A33&gt;=AK$6,$A33&lt;=AK$7),IFERROR(AK$10*2/(SQRT(2*PI())*(AK$8+AK$9))*EXP(-0.5*(($A33-AK$5)/IF($A33&lt;AK$5,AK$8,AK$9))^2),0),0)</f>
        <v>0</v>
      </c>
      <c r="AL33" s="78" t="n">
        <f aca="false">IF(AND(ISNUMBER($A33),$A33&gt;=AL$6,$A33&lt;=AL$7),IFERROR(AL$10*2/(SQRT(2*PI())*(AL$8+AL$9))*EXP(-0.5*(($A33-AL$5)/IF($A33&lt;AL$5,AL$8,AL$9))^2),0),0)</f>
        <v>0</v>
      </c>
      <c r="AM33" s="78" t="n">
        <f aca="false">IF(AND(ISNUMBER($A33),$A33&gt;=AM$6,$A33&lt;=AM$7),IFERROR(AM$10*2/(SQRT(2*PI())*(AM$8+AM$9))*EXP(-0.5*(($A33-AM$5)/IF($A33&lt;AM$5,AM$8,AM$9))^2),0),0)</f>
        <v>0</v>
      </c>
      <c r="AN33" s="78" t="n">
        <f aca="false">IF(AND(ISNUMBER($A33),$A33&gt;=AN$6,$A33&lt;=AN$7),IFERROR(AN$10*2/(SQRT(2*PI())*(AN$8+AN$9))*EXP(-0.5*(($A33-AN$5)/IF($A33&lt;AN$5,AN$8,AN$9))^2),0),0)</f>
        <v>0</v>
      </c>
      <c r="AO33" s="78" t="n">
        <f aca="false">IF(AND(ISNUMBER($A33),$A33&gt;=AO$6,$A33&lt;=AO$7),IFERROR(AO$10*2/(SQRT(2*PI())*(AO$8+AO$9))*EXP(-0.5*(($A33-AO$5)/IF($A33&lt;AO$5,AO$8,AO$9))^2),0),0)</f>
        <v>0</v>
      </c>
      <c r="AP33" s="78" t="n">
        <f aca="false">IF(AND(ISNUMBER($A33),$A33&gt;=AP$6,$A33&lt;=AP$7),IFERROR(AP$10*2/(SQRT(2*PI())*(AP$8+AP$9))*EXP(-0.5*(($A33-AP$5)/IF($A33&lt;AP$5,AP$8,AP$9))^2),0),0)</f>
        <v>0</v>
      </c>
      <c r="AQ33" s="78" t="n">
        <f aca="false">IF(AND(ISNUMBER($A33),$A33&gt;=AQ$6,$A33&lt;=AQ$7),IFERROR(AQ$10*2/(SQRT(2*PI())*(AQ$8+AQ$9))*EXP(-0.5*(($A33-AQ$5)/IF($A33&lt;AQ$5,AQ$8,AQ$9))^2),0),0)</f>
        <v>0</v>
      </c>
      <c r="AR33" s="78" t="n">
        <f aca="false">IF(AND(ISNUMBER($A33),$A33&gt;=AR$6,$A33&lt;=AR$7),IFERROR(AR$10*2/(SQRT(2*PI())*(AR$8+AR$9))*EXP(-0.5*(($A33-AR$5)/IF($A33&lt;AR$5,AR$8,AR$9))^2),0),0)</f>
        <v>0</v>
      </c>
      <c r="AS33" s="78" t="n">
        <f aca="false">IF(AND(ISNUMBER($A33),$A33&gt;=AS$6,$A33&lt;=AS$7),IFERROR(AS$10*2/(SQRT(2*PI())*(AS$8+AS$9))*EXP(-0.5*(($A33-AS$5)/IF($A33&lt;AS$5,AS$8,AS$9))^2),0),0)</f>
        <v>0</v>
      </c>
      <c r="AT33" s="78" t="n">
        <f aca="false">IF(AND(ISNUMBER($A33),$A33&gt;=AT$6,$A33&lt;=AT$7),IFERROR(AT$10*2/(SQRT(2*PI())*(AT$8+AT$9))*EXP(-0.5*(($A33-AT$5)/IF($A33&lt;AT$5,AT$8,AT$9))^2),0),0)</f>
        <v>0</v>
      </c>
      <c r="AU33" s="78" t="n">
        <f aca="false">IF(AND(ISNUMBER($A33),$A33&gt;=AU$6,$A33&lt;=AU$7),IFERROR(AU$10*2/(SQRT(2*PI())*(AU$8+AU$9))*EXP(-0.5*(($A33-AU$5)/IF($A33&lt;AU$5,AU$8,AU$9))^2),0),0)</f>
        <v>0</v>
      </c>
      <c r="AV33" s="78" t="n">
        <f aca="false">IF(AND(ISNUMBER($A33),$A33&gt;=AV$6,$A33&lt;=AV$7),IFERROR(AV$10*2/(SQRT(2*PI())*(AV$8+AV$9))*EXP(-0.5*(($A33-AV$5)/IF($A33&lt;AV$5,AV$8,AV$9))^2),0),0)</f>
        <v>0</v>
      </c>
      <c r="AW33" s="78" t="n">
        <f aca="false">IF(AND(ISNUMBER($A33),$A33&gt;=AW$6,$A33&lt;=AW$7),IFERROR(AW$10*2/(SQRT(2*PI())*(AW$8+AW$9))*EXP(-0.5*(($A33-AW$5)/IF($A33&lt;AW$5,AW$8,AW$9))^2),0),0)</f>
        <v>0</v>
      </c>
      <c r="AX33" s="78" t="n">
        <f aca="false">IF(AND(ISNUMBER($A33),$A33&gt;=AX$6,$A33&lt;=AX$7),IFERROR(AX$10*2/(SQRT(2*PI())*(AX$8+AX$9))*EXP(-0.5*(($A33-AX$5)/IF($A33&lt;AX$5,AX$8,AX$9))^2),0),0)</f>
        <v>0</v>
      </c>
      <c r="AY33" s="78" t="n">
        <f aca="false">IF(AND(ISNUMBER($A33),$A33&gt;=AY$6,$A33&lt;=AY$7),IFERROR(AY$10*2/(SQRT(2*PI())*(AY$8+AY$9))*EXP(-0.5*(($A33-AY$5)/IF($A33&lt;AY$5,AY$8,AY$9))^2),0),0)</f>
        <v>0</v>
      </c>
      <c r="AZ33" s="78" t="n">
        <f aca="false">IF(AND(ISNUMBER($A33),$A33&gt;=AZ$6,$A33&lt;=AZ$7),IFERROR(AZ$10*2/(SQRT(2*PI())*(AZ$8+AZ$9))*EXP(-0.5*(($A33-AZ$5)/IF($A33&lt;AZ$5,AZ$8,AZ$9))^2),0),0)</f>
        <v>0</v>
      </c>
      <c r="BA33" s="78" t="n">
        <f aca="false">IF(AND(ISNUMBER($A33),$A33&gt;=BA$6,$A33&lt;=BA$7),IFERROR(BA$10*2/(SQRT(2*PI())*(BA$8+BA$9))*EXP(-0.5*(($A33-BA$5)/IF($A33&lt;BA$5,BA$8,BA$9))^2),0),0)</f>
        <v>0</v>
      </c>
    </row>
    <row r="34" customFormat="false" ht="15" hidden="false" customHeight="false" outlineLevel="0" collapsed="false">
      <c r="A34" s="73" t="str">
        <f aca="false">IF(ISNUMBER('Batch Matches'!D34),'Batch Matches'!D34,"")</f>
        <v/>
      </c>
      <c r="B34" s="78" t="n">
        <f aca="false">SUM(G34:BA34)</f>
        <v>0</v>
      </c>
      <c r="C34" s="78" t="n">
        <f aca="false">MAX(G34:BA34)</f>
        <v>0</v>
      </c>
      <c r="D34" s="72" t="str">
        <f aca="false">IF(B34=0,"",MATCH(C34,G34:BA34,0))</f>
        <v/>
      </c>
      <c r="E34" s="78" t="n">
        <f aca="false">LARGE(G34:BA34,2)</f>
        <v>0</v>
      </c>
      <c r="F34" s="72" t="str">
        <f aca="false">IF(E34=0,"",MATCH(E34,G34:BA34,0))</f>
        <v/>
      </c>
      <c r="G34" s="78" t="n">
        <f aca="false">IF(AND(ISNUMBER($A34),$A34&gt;=G$6,$A34&lt;=G$7),IFERROR(G$10*2/(SQRT(2*PI())*(G$8+G$9))*EXP(-0.5*(($A34-G$5)/IF($A34&lt;G$5,G$8,G$9))^2),0),0)</f>
        <v>0</v>
      </c>
      <c r="H34" s="78" t="n">
        <f aca="false">IF(AND(ISNUMBER($A34),$A34&gt;=H$6,$A34&lt;=H$7),IFERROR(H$10*2/(SQRT(2*PI())*(H$8+H$9))*EXP(-0.5*(($A34-H$5)/IF($A34&lt;H$5,H$8,H$9))^2),0),0)</f>
        <v>0</v>
      </c>
      <c r="I34" s="78" t="n">
        <f aca="false">IF(AND(ISNUMBER($A34),$A34&gt;=I$6,$A34&lt;=I$7),IFERROR(I$10*2/(SQRT(2*PI())*(I$8+I$9))*EXP(-0.5*(($A34-I$5)/IF($A34&lt;I$5,I$8,I$9))^2),0),0)</f>
        <v>0</v>
      </c>
      <c r="J34" s="78" t="n">
        <f aca="false">IF(AND(ISNUMBER($A34),$A34&gt;=J$6,$A34&lt;=J$7),IFERROR(J$10*2/(SQRT(2*PI())*(J$8+J$9))*EXP(-0.5*(($A34-J$5)/IF($A34&lt;J$5,J$8,J$9))^2),0),0)</f>
        <v>0</v>
      </c>
      <c r="K34" s="78" t="n">
        <f aca="false">IF(AND(ISNUMBER($A34),$A34&gt;=K$6,$A34&lt;=K$7),IFERROR(K$10*2/(SQRT(2*PI())*(K$8+K$9))*EXP(-0.5*(($A34-K$5)/IF($A34&lt;K$5,K$8,K$9))^2),0),0)</f>
        <v>0</v>
      </c>
      <c r="L34" s="78" t="n">
        <f aca="false">IF(AND(ISNUMBER($A34),$A34&gt;=L$6,$A34&lt;=L$7),IFERROR(L$10*2/(SQRT(2*PI())*(L$8+L$9))*EXP(-0.5*(($A34-L$5)/IF($A34&lt;L$5,L$8,L$9))^2),0),0)</f>
        <v>0</v>
      </c>
      <c r="M34" s="78" t="n">
        <f aca="false">IF(AND(ISNUMBER($A34),$A34&gt;=M$6,$A34&lt;=M$7),IFERROR(M$10*2/(SQRT(2*PI())*(M$8+M$9))*EXP(-0.5*(($A34-M$5)/IF($A34&lt;M$5,M$8,M$9))^2),0),0)</f>
        <v>0</v>
      </c>
      <c r="N34" s="78" t="n">
        <f aca="false">IF(AND(ISNUMBER($A34),$A34&gt;=N$6,$A34&lt;=N$7),IFERROR(N$10*2/(SQRT(2*PI())*(N$8+N$9))*EXP(-0.5*(($A34-N$5)/IF($A34&lt;N$5,N$8,N$9))^2),0),0)</f>
        <v>0</v>
      </c>
      <c r="O34" s="78" t="n">
        <f aca="false">IF(AND(ISNUMBER($A34),$A34&gt;=O$6,$A34&lt;=O$7),IFERROR(O$10*2/(SQRT(2*PI())*(O$8+O$9))*EXP(-0.5*(($A34-O$5)/IF($A34&lt;O$5,O$8,O$9))^2),0),0)</f>
        <v>0</v>
      </c>
      <c r="P34" s="78" t="n">
        <f aca="false">IF(AND(ISNUMBER($A34),$A34&gt;=P$6,$A34&lt;=P$7),IFERROR(P$10*2/(SQRT(2*PI())*(P$8+P$9))*EXP(-0.5*(($A34-P$5)/IF($A34&lt;P$5,P$8,P$9))^2),0),0)</f>
        <v>0</v>
      </c>
      <c r="Q34" s="78" t="n">
        <f aca="false">IF(AND(ISNUMBER($A34),$A34&gt;=Q$6,$A34&lt;=Q$7),IFERROR(Q$10*2/(SQRT(2*PI())*(Q$8+Q$9))*EXP(-0.5*(($A34-Q$5)/IF($A34&lt;Q$5,Q$8,Q$9))^2),0),0)</f>
        <v>0</v>
      </c>
      <c r="R34" s="78" t="n">
        <f aca="false">IF(AND(ISNUMBER($A34),$A34&gt;=R$6,$A34&lt;=R$7),IFERROR(R$10*2/(SQRT(2*PI())*(R$8+R$9))*EXP(-0.5*(($A34-R$5)/IF($A34&lt;R$5,R$8,R$9))^2),0),0)</f>
        <v>0</v>
      </c>
      <c r="S34" s="78" t="n">
        <f aca="false">IF(AND(ISNUMBER($A34),$A34&gt;=S$6,$A34&lt;=S$7),IFERROR(S$10*2/(SQRT(2*PI())*(S$8+S$9))*EXP(-0.5*(($A34-S$5)/IF($A34&lt;S$5,S$8,S$9))^2),0),0)</f>
        <v>0</v>
      </c>
      <c r="T34" s="78" t="n">
        <f aca="false">IF(AND(ISNUMBER($A34),$A34&gt;=T$6,$A34&lt;=T$7),IFERROR(T$10*2/(SQRT(2*PI())*(T$8+T$9))*EXP(-0.5*(($A34-T$5)/IF($A34&lt;T$5,T$8,T$9))^2),0),0)</f>
        <v>0</v>
      </c>
      <c r="U34" s="78" t="n">
        <f aca="false">IF(AND(ISNUMBER($A34),$A34&gt;=U$6,$A34&lt;=U$7),IFERROR(U$10*2/(SQRT(2*PI())*(U$8+U$9))*EXP(-0.5*(($A34-U$5)/IF($A34&lt;U$5,U$8,U$9))^2),0),0)</f>
        <v>0</v>
      </c>
      <c r="V34" s="78" t="n">
        <f aca="false">IF(AND(ISNUMBER($A34),$A34&gt;=V$6,$A34&lt;=V$7),IFERROR(V$10*2/(SQRT(2*PI())*(V$8+V$9))*EXP(-0.5*(($A34-V$5)/IF($A34&lt;V$5,V$8,V$9))^2),0),0)</f>
        <v>0</v>
      </c>
      <c r="W34" s="78" t="n">
        <f aca="false">IF(AND(ISNUMBER($A34),$A34&gt;=W$6,$A34&lt;=W$7),IFERROR(W$10*2/(SQRT(2*PI())*(W$8+W$9))*EXP(-0.5*(($A34-W$5)/IF($A34&lt;W$5,W$8,W$9))^2),0),0)</f>
        <v>0</v>
      </c>
      <c r="X34" s="78" t="n">
        <f aca="false">IF(AND(ISNUMBER($A34),$A34&gt;=X$6,$A34&lt;=X$7),IFERROR(X$10*2/(SQRT(2*PI())*(X$8+X$9))*EXP(-0.5*(($A34-X$5)/IF($A34&lt;X$5,X$8,X$9))^2),0),0)</f>
        <v>0</v>
      </c>
      <c r="Y34" s="78" t="n">
        <f aca="false">IF(AND(ISNUMBER($A34),$A34&gt;=Y$6,$A34&lt;=Y$7),IFERROR(Y$10*2/(SQRT(2*PI())*(Y$8+Y$9))*EXP(-0.5*(($A34-Y$5)/IF($A34&lt;Y$5,Y$8,Y$9))^2),0),0)</f>
        <v>0</v>
      </c>
      <c r="Z34" s="78" t="n">
        <f aca="false">IF(AND(ISNUMBER($A34),$A34&gt;=Z$6,$A34&lt;=Z$7),IFERROR(Z$10*2/(SQRT(2*PI())*(Z$8+Z$9))*EXP(-0.5*(($A34-Z$5)/IF($A34&lt;Z$5,Z$8,Z$9))^2),0),0)</f>
        <v>0</v>
      </c>
      <c r="AA34" s="78" t="n">
        <f aca="false">IF(AND(ISNUMBER($A34),$A34&gt;=AA$6,$A34&lt;=AA$7),IFERROR(AA$10*2/(SQRT(2*PI())*(AA$8+AA$9))*EXP(-0.5*(($A34-AA$5)/IF($A34&lt;AA$5,AA$8,AA$9))^2),0),0)</f>
        <v>0</v>
      </c>
      <c r="AB34" s="78" t="n">
        <f aca="false">IF(AND(ISNUMBER($A34),$A34&gt;=AB$6,$A34&lt;=AB$7),IFERROR(AB$10*2/(SQRT(2*PI())*(AB$8+AB$9))*EXP(-0.5*(($A34-AB$5)/IF($A34&lt;AB$5,AB$8,AB$9))^2),0),0)</f>
        <v>0</v>
      </c>
      <c r="AC34" s="78" t="n">
        <f aca="false">IF(AND(ISNUMBER($A34),$A34&gt;=AC$6,$A34&lt;=AC$7),IFERROR(AC$10*2/(SQRT(2*PI())*(AC$8+AC$9))*EXP(-0.5*(($A34-AC$5)/IF($A34&lt;AC$5,AC$8,AC$9))^2),0),0)</f>
        <v>0</v>
      </c>
      <c r="AD34" s="78" t="n">
        <f aca="false">IF(AND(ISNUMBER($A34),$A34&gt;=AD$6,$A34&lt;=AD$7),IFERROR(AD$10*2/(SQRT(2*PI())*(AD$8+AD$9))*EXP(-0.5*(($A34-AD$5)/IF($A34&lt;AD$5,AD$8,AD$9))^2),0),0)</f>
        <v>0</v>
      </c>
      <c r="AE34" s="78" t="n">
        <f aca="false">IF(AND(ISNUMBER($A34),$A34&gt;=AE$6,$A34&lt;=AE$7),IFERROR(AE$10*2/(SQRT(2*PI())*(AE$8+AE$9))*EXP(-0.5*(($A34-AE$5)/IF($A34&lt;AE$5,AE$8,AE$9))^2),0),0)</f>
        <v>0</v>
      </c>
      <c r="AF34" s="78" t="n">
        <f aca="false">IF(AND(ISNUMBER($A34),$A34&gt;=AF$6,$A34&lt;=AF$7),IFERROR(AF$10*2/(SQRT(2*PI())*(AF$8+AF$9))*EXP(-0.5*(($A34-AF$5)/IF($A34&lt;AF$5,AF$8,AF$9))^2),0),0)</f>
        <v>0</v>
      </c>
      <c r="AG34" s="78" t="n">
        <f aca="false">IF(AND(ISNUMBER($A34),$A34&gt;=AG$6,$A34&lt;=AG$7),IFERROR(AG$10*2/(SQRT(2*PI())*(AG$8+AG$9))*EXP(-0.5*(($A34-AG$5)/IF($A34&lt;AG$5,AG$8,AG$9))^2),0),0)</f>
        <v>0</v>
      </c>
      <c r="AH34" s="78" t="n">
        <f aca="false">IF(AND(ISNUMBER($A34),$A34&gt;=AH$6,$A34&lt;=AH$7),IFERROR(AH$10*2/(SQRT(2*PI())*(AH$8+AH$9))*EXP(-0.5*(($A34-AH$5)/IF($A34&lt;AH$5,AH$8,AH$9))^2),0),0)</f>
        <v>0</v>
      </c>
      <c r="AI34" s="78" t="n">
        <f aca="false">IF(AND(ISNUMBER($A34),$A34&gt;=AI$6,$A34&lt;=AI$7),IFERROR(AI$10*2/(SQRT(2*PI())*(AI$8+AI$9))*EXP(-0.5*(($A34-AI$5)/IF($A34&lt;AI$5,AI$8,AI$9))^2),0),0)</f>
        <v>0</v>
      </c>
      <c r="AJ34" s="78" t="n">
        <f aca="false">IF(AND(ISNUMBER($A34),$A34&gt;=AJ$6,$A34&lt;=AJ$7),IFERROR(AJ$10*2/(SQRT(2*PI())*(AJ$8+AJ$9))*EXP(-0.5*(($A34-AJ$5)/IF($A34&lt;AJ$5,AJ$8,AJ$9))^2),0),0)</f>
        <v>0</v>
      </c>
      <c r="AK34" s="78" t="n">
        <f aca="false">IF(AND(ISNUMBER($A34),$A34&gt;=AK$6,$A34&lt;=AK$7),IFERROR(AK$10*2/(SQRT(2*PI())*(AK$8+AK$9))*EXP(-0.5*(($A34-AK$5)/IF($A34&lt;AK$5,AK$8,AK$9))^2),0),0)</f>
        <v>0</v>
      </c>
      <c r="AL34" s="78" t="n">
        <f aca="false">IF(AND(ISNUMBER($A34),$A34&gt;=AL$6,$A34&lt;=AL$7),IFERROR(AL$10*2/(SQRT(2*PI())*(AL$8+AL$9))*EXP(-0.5*(($A34-AL$5)/IF($A34&lt;AL$5,AL$8,AL$9))^2),0),0)</f>
        <v>0</v>
      </c>
      <c r="AM34" s="78" t="n">
        <f aca="false">IF(AND(ISNUMBER($A34),$A34&gt;=AM$6,$A34&lt;=AM$7),IFERROR(AM$10*2/(SQRT(2*PI())*(AM$8+AM$9))*EXP(-0.5*(($A34-AM$5)/IF($A34&lt;AM$5,AM$8,AM$9))^2),0),0)</f>
        <v>0</v>
      </c>
      <c r="AN34" s="78" t="n">
        <f aca="false">IF(AND(ISNUMBER($A34),$A34&gt;=AN$6,$A34&lt;=AN$7),IFERROR(AN$10*2/(SQRT(2*PI())*(AN$8+AN$9))*EXP(-0.5*(($A34-AN$5)/IF($A34&lt;AN$5,AN$8,AN$9))^2),0),0)</f>
        <v>0</v>
      </c>
      <c r="AO34" s="78" t="n">
        <f aca="false">IF(AND(ISNUMBER($A34),$A34&gt;=AO$6,$A34&lt;=AO$7),IFERROR(AO$10*2/(SQRT(2*PI())*(AO$8+AO$9))*EXP(-0.5*(($A34-AO$5)/IF($A34&lt;AO$5,AO$8,AO$9))^2),0),0)</f>
        <v>0</v>
      </c>
      <c r="AP34" s="78" t="n">
        <f aca="false">IF(AND(ISNUMBER($A34),$A34&gt;=AP$6,$A34&lt;=AP$7),IFERROR(AP$10*2/(SQRT(2*PI())*(AP$8+AP$9))*EXP(-0.5*(($A34-AP$5)/IF($A34&lt;AP$5,AP$8,AP$9))^2),0),0)</f>
        <v>0</v>
      </c>
      <c r="AQ34" s="78" t="n">
        <f aca="false">IF(AND(ISNUMBER($A34),$A34&gt;=AQ$6,$A34&lt;=AQ$7),IFERROR(AQ$10*2/(SQRT(2*PI())*(AQ$8+AQ$9))*EXP(-0.5*(($A34-AQ$5)/IF($A34&lt;AQ$5,AQ$8,AQ$9))^2),0),0)</f>
        <v>0</v>
      </c>
      <c r="AR34" s="78" t="n">
        <f aca="false">IF(AND(ISNUMBER($A34),$A34&gt;=AR$6,$A34&lt;=AR$7),IFERROR(AR$10*2/(SQRT(2*PI())*(AR$8+AR$9))*EXP(-0.5*(($A34-AR$5)/IF($A34&lt;AR$5,AR$8,AR$9))^2),0),0)</f>
        <v>0</v>
      </c>
      <c r="AS34" s="78" t="n">
        <f aca="false">IF(AND(ISNUMBER($A34),$A34&gt;=AS$6,$A34&lt;=AS$7),IFERROR(AS$10*2/(SQRT(2*PI())*(AS$8+AS$9))*EXP(-0.5*(($A34-AS$5)/IF($A34&lt;AS$5,AS$8,AS$9))^2),0),0)</f>
        <v>0</v>
      </c>
      <c r="AT34" s="78" t="n">
        <f aca="false">IF(AND(ISNUMBER($A34),$A34&gt;=AT$6,$A34&lt;=AT$7),IFERROR(AT$10*2/(SQRT(2*PI())*(AT$8+AT$9))*EXP(-0.5*(($A34-AT$5)/IF($A34&lt;AT$5,AT$8,AT$9))^2),0),0)</f>
        <v>0</v>
      </c>
      <c r="AU34" s="78" t="n">
        <f aca="false">IF(AND(ISNUMBER($A34),$A34&gt;=AU$6,$A34&lt;=AU$7),IFERROR(AU$10*2/(SQRT(2*PI())*(AU$8+AU$9))*EXP(-0.5*(($A34-AU$5)/IF($A34&lt;AU$5,AU$8,AU$9))^2),0),0)</f>
        <v>0</v>
      </c>
      <c r="AV34" s="78" t="n">
        <f aca="false">IF(AND(ISNUMBER($A34),$A34&gt;=AV$6,$A34&lt;=AV$7),IFERROR(AV$10*2/(SQRT(2*PI())*(AV$8+AV$9))*EXP(-0.5*(($A34-AV$5)/IF($A34&lt;AV$5,AV$8,AV$9))^2),0),0)</f>
        <v>0</v>
      </c>
      <c r="AW34" s="78" t="n">
        <f aca="false">IF(AND(ISNUMBER($A34),$A34&gt;=AW$6,$A34&lt;=AW$7),IFERROR(AW$10*2/(SQRT(2*PI())*(AW$8+AW$9))*EXP(-0.5*(($A34-AW$5)/IF($A34&lt;AW$5,AW$8,AW$9))^2),0),0)</f>
        <v>0</v>
      </c>
      <c r="AX34" s="78" t="n">
        <f aca="false">IF(AND(ISNUMBER($A34),$A34&gt;=AX$6,$A34&lt;=AX$7),IFERROR(AX$10*2/(SQRT(2*PI())*(AX$8+AX$9))*EXP(-0.5*(($A34-AX$5)/IF($A34&lt;AX$5,AX$8,AX$9))^2),0),0)</f>
        <v>0</v>
      </c>
      <c r="AY34" s="78" t="n">
        <f aca="false">IF(AND(ISNUMBER($A34),$A34&gt;=AY$6,$A34&lt;=AY$7),IFERROR(AY$10*2/(SQRT(2*PI())*(AY$8+AY$9))*EXP(-0.5*(($A34-AY$5)/IF($A34&lt;AY$5,AY$8,AY$9))^2),0),0)</f>
        <v>0</v>
      </c>
      <c r="AZ34" s="78" t="n">
        <f aca="false">IF(AND(ISNUMBER($A34),$A34&gt;=AZ$6,$A34&lt;=AZ$7),IFERROR(AZ$10*2/(SQRT(2*PI())*(AZ$8+AZ$9))*EXP(-0.5*(($A34-AZ$5)/IF($A34&lt;AZ$5,AZ$8,AZ$9))^2),0),0)</f>
        <v>0</v>
      </c>
      <c r="BA34" s="78" t="n">
        <f aca="false">IF(AND(ISNUMBER($A34),$A34&gt;=BA$6,$A34&lt;=BA$7),IFERROR(BA$10*2/(SQRT(2*PI())*(BA$8+BA$9))*EXP(-0.5*(($A34-BA$5)/IF($A34&lt;BA$5,BA$8,BA$9))^2),0),0)</f>
        <v>0</v>
      </c>
    </row>
    <row r="35" customFormat="false" ht="15" hidden="false" customHeight="false" outlineLevel="0" collapsed="false">
      <c r="A35" s="73" t="str">
        <f aca="false">IF(ISNUMBER('Batch Matches'!D35),'Batch Matches'!D35,"")</f>
        <v/>
      </c>
      <c r="B35" s="78" t="n">
        <f aca="false">SUM(G35:BA35)</f>
        <v>0</v>
      </c>
      <c r="C35" s="78" t="n">
        <f aca="false">MAX(G35:BA35)</f>
        <v>0</v>
      </c>
      <c r="D35" s="72" t="str">
        <f aca="false">IF(B35=0,"",MATCH(C35,G35:BA35,0))</f>
        <v/>
      </c>
      <c r="E35" s="78" t="n">
        <f aca="false">LARGE(G35:BA35,2)</f>
        <v>0</v>
      </c>
      <c r="F35" s="72" t="str">
        <f aca="false">IF(E35=0,"",MATCH(E35,G35:BA35,0))</f>
        <v/>
      </c>
      <c r="G35" s="78" t="n">
        <f aca="false">IF(AND(ISNUMBER($A35),$A35&gt;=G$6,$A35&lt;=G$7),IFERROR(G$10*2/(SQRT(2*PI())*(G$8+G$9))*EXP(-0.5*(($A35-G$5)/IF($A35&lt;G$5,G$8,G$9))^2),0),0)</f>
        <v>0</v>
      </c>
      <c r="H35" s="78" t="n">
        <f aca="false">IF(AND(ISNUMBER($A35),$A35&gt;=H$6,$A35&lt;=H$7),IFERROR(H$10*2/(SQRT(2*PI())*(H$8+H$9))*EXP(-0.5*(($A35-H$5)/IF($A35&lt;H$5,H$8,H$9))^2),0),0)</f>
        <v>0</v>
      </c>
      <c r="I35" s="78" t="n">
        <f aca="false">IF(AND(ISNUMBER($A35),$A35&gt;=I$6,$A35&lt;=I$7),IFERROR(I$10*2/(SQRT(2*PI())*(I$8+I$9))*EXP(-0.5*(($A35-I$5)/IF($A35&lt;I$5,I$8,I$9))^2),0),0)</f>
        <v>0</v>
      </c>
      <c r="J35" s="78" t="n">
        <f aca="false">IF(AND(ISNUMBER($A35),$A35&gt;=J$6,$A35&lt;=J$7),IFERROR(J$10*2/(SQRT(2*PI())*(J$8+J$9))*EXP(-0.5*(($A35-J$5)/IF($A35&lt;J$5,J$8,J$9))^2),0),0)</f>
        <v>0</v>
      </c>
      <c r="K35" s="78" t="n">
        <f aca="false">IF(AND(ISNUMBER($A35),$A35&gt;=K$6,$A35&lt;=K$7),IFERROR(K$10*2/(SQRT(2*PI())*(K$8+K$9))*EXP(-0.5*(($A35-K$5)/IF($A35&lt;K$5,K$8,K$9))^2),0),0)</f>
        <v>0</v>
      </c>
      <c r="L35" s="78" t="n">
        <f aca="false">IF(AND(ISNUMBER($A35),$A35&gt;=L$6,$A35&lt;=L$7),IFERROR(L$10*2/(SQRT(2*PI())*(L$8+L$9))*EXP(-0.5*(($A35-L$5)/IF($A35&lt;L$5,L$8,L$9))^2),0),0)</f>
        <v>0</v>
      </c>
      <c r="M35" s="78" t="n">
        <f aca="false">IF(AND(ISNUMBER($A35),$A35&gt;=M$6,$A35&lt;=M$7),IFERROR(M$10*2/(SQRT(2*PI())*(M$8+M$9))*EXP(-0.5*(($A35-M$5)/IF($A35&lt;M$5,M$8,M$9))^2),0),0)</f>
        <v>0</v>
      </c>
      <c r="N35" s="78" t="n">
        <f aca="false">IF(AND(ISNUMBER($A35),$A35&gt;=N$6,$A35&lt;=N$7),IFERROR(N$10*2/(SQRT(2*PI())*(N$8+N$9))*EXP(-0.5*(($A35-N$5)/IF($A35&lt;N$5,N$8,N$9))^2),0),0)</f>
        <v>0</v>
      </c>
      <c r="O35" s="78" t="n">
        <f aca="false">IF(AND(ISNUMBER($A35),$A35&gt;=O$6,$A35&lt;=O$7),IFERROR(O$10*2/(SQRT(2*PI())*(O$8+O$9))*EXP(-0.5*(($A35-O$5)/IF($A35&lt;O$5,O$8,O$9))^2),0),0)</f>
        <v>0</v>
      </c>
      <c r="P35" s="78" t="n">
        <f aca="false">IF(AND(ISNUMBER($A35),$A35&gt;=P$6,$A35&lt;=P$7),IFERROR(P$10*2/(SQRT(2*PI())*(P$8+P$9))*EXP(-0.5*(($A35-P$5)/IF($A35&lt;P$5,P$8,P$9))^2),0),0)</f>
        <v>0</v>
      </c>
      <c r="Q35" s="78" t="n">
        <f aca="false">IF(AND(ISNUMBER($A35),$A35&gt;=Q$6,$A35&lt;=Q$7),IFERROR(Q$10*2/(SQRT(2*PI())*(Q$8+Q$9))*EXP(-0.5*(($A35-Q$5)/IF($A35&lt;Q$5,Q$8,Q$9))^2),0),0)</f>
        <v>0</v>
      </c>
      <c r="R35" s="78" t="n">
        <f aca="false">IF(AND(ISNUMBER($A35),$A35&gt;=R$6,$A35&lt;=R$7),IFERROR(R$10*2/(SQRT(2*PI())*(R$8+R$9))*EXP(-0.5*(($A35-R$5)/IF($A35&lt;R$5,R$8,R$9))^2),0),0)</f>
        <v>0</v>
      </c>
      <c r="S35" s="78" t="n">
        <f aca="false">IF(AND(ISNUMBER($A35),$A35&gt;=S$6,$A35&lt;=S$7),IFERROR(S$10*2/(SQRT(2*PI())*(S$8+S$9))*EXP(-0.5*(($A35-S$5)/IF($A35&lt;S$5,S$8,S$9))^2),0),0)</f>
        <v>0</v>
      </c>
      <c r="T35" s="78" t="n">
        <f aca="false">IF(AND(ISNUMBER($A35),$A35&gt;=T$6,$A35&lt;=T$7),IFERROR(T$10*2/(SQRT(2*PI())*(T$8+T$9))*EXP(-0.5*(($A35-T$5)/IF($A35&lt;T$5,T$8,T$9))^2),0),0)</f>
        <v>0</v>
      </c>
      <c r="U35" s="78" t="n">
        <f aca="false">IF(AND(ISNUMBER($A35),$A35&gt;=U$6,$A35&lt;=U$7),IFERROR(U$10*2/(SQRT(2*PI())*(U$8+U$9))*EXP(-0.5*(($A35-U$5)/IF($A35&lt;U$5,U$8,U$9))^2),0),0)</f>
        <v>0</v>
      </c>
      <c r="V35" s="78" t="n">
        <f aca="false">IF(AND(ISNUMBER($A35),$A35&gt;=V$6,$A35&lt;=V$7),IFERROR(V$10*2/(SQRT(2*PI())*(V$8+V$9))*EXP(-0.5*(($A35-V$5)/IF($A35&lt;V$5,V$8,V$9))^2),0),0)</f>
        <v>0</v>
      </c>
      <c r="W35" s="78" t="n">
        <f aca="false">IF(AND(ISNUMBER($A35),$A35&gt;=W$6,$A35&lt;=W$7),IFERROR(W$10*2/(SQRT(2*PI())*(W$8+W$9))*EXP(-0.5*(($A35-W$5)/IF($A35&lt;W$5,W$8,W$9))^2),0),0)</f>
        <v>0</v>
      </c>
      <c r="X35" s="78" t="n">
        <f aca="false">IF(AND(ISNUMBER($A35),$A35&gt;=X$6,$A35&lt;=X$7),IFERROR(X$10*2/(SQRT(2*PI())*(X$8+X$9))*EXP(-0.5*(($A35-X$5)/IF($A35&lt;X$5,X$8,X$9))^2),0),0)</f>
        <v>0</v>
      </c>
      <c r="Y35" s="78" t="n">
        <f aca="false">IF(AND(ISNUMBER($A35),$A35&gt;=Y$6,$A35&lt;=Y$7),IFERROR(Y$10*2/(SQRT(2*PI())*(Y$8+Y$9))*EXP(-0.5*(($A35-Y$5)/IF($A35&lt;Y$5,Y$8,Y$9))^2),0),0)</f>
        <v>0</v>
      </c>
      <c r="Z35" s="78" t="n">
        <f aca="false">IF(AND(ISNUMBER($A35),$A35&gt;=Z$6,$A35&lt;=Z$7),IFERROR(Z$10*2/(SQRT(2*PI())*(Z$8+Z$9))*EXP(-0.5*(($A35-Z$5)/IF($A35&lt;Z$5,Z$8,Z$9))^2),0),0)</f>
        <v>0</v>
      </c>
      <c r="AA35" s="78" t="n">
        <f aca="false">IF(AND(ISNUMBER($A35),$A35&gt;=AA$6,$A35&lt;=AA$7),IFERROR(AA$10*2/(SQRT(2*PI())*(AA$8+AA$9))*EXP(-0.5*(($A35-AA$5)/IF($A35&lt;AA$5,AA$8,AA$9))^2),0),0)</f>
        <v>0</v>
      </c>
      <c r="AB35" s="78" t="n">
        <f aca="false">IF(AND(ISNUMBER($A35),$A35&gt;=AB$6,$A35&lt;=AB$7),IFERROR(AB$10*2/(SQRT(2*PI())*(AB$8+AB$9))*EXP(-0.5*(($A35-AB$5)/IF($A35&lt;AB$5,AB$8,AB$9))^2),0),0)</f>
        <v>0</v>
      </c>
      <c r="AC35" s="78" t="n">
        <f aca="false">IF(AND(ISNUMBER($A35),$A35&gt;=AC$6,$A35&lt;=AC$7),IFERROR(AC$10*2/(SQRT(2*PI())*(AC$8+AC$9))*EXP(-0.5*(($A35-AC$5)/IF($A35&lt;AC$5,AC$8,AC$9))^2),0),0)</f>
        <v>0</v>
      </c>
      <c r="AD35" s="78" t="n">
        <f aca="false">IF(AND(ISNUMBER($A35),$A35&gt;=AD$6,$A35&lt;=AD$7),IFERROR(AD$10*2/(SQRT(2*PI())*(AD$8+AD$9))*EXP(-0.5*(($A35-AD$5)/IF($A35&lt;AD$5,AD$8,AD$9))^2),0),0)</f>
        <v>0</v>
      </c>
      <c r="AE35" s="78" t="n">
        <f aca="false">IF(AND(ISNUMBER($A35),$A35&gt;=AE$6,$A35&lt;=AE$7),IFERROR(AE$10*2/(SQRT(2*PI())*(AE$8+AE$9))*EXP(-0.5*(($A35-AE$5)/IF($A35&lt;AE$5,AE$8,AE$9))^2),0),0)</f>
        <v>0</v>
      </c>
      <c r="AF35" s="78" t="n">
        <f aca="false">IF(AND(ISNUMBER($A35),$A35&gt;=AF$6,$A35&lt;=AF$7),IFERROR(AF$10*2/(SQRT(2*PI())*(AF$8+AF$9))*EXP(-0.5*(($A35-AF$5)/IF($A35&lt;AF$5,AF$8,AF$9))^2),0),0)</f>
        <v>0</v>
      </c>
      <c r="AG35" s="78" t="n">
        <f aca="false">IF(AND(ISNUMBER($A35),$A35&gt;=AG$6,$A35&lt;=AG$7),IFERROR(AG$10*2/(SQRT(2*PI())*(AG$8+AG$9))*EXP(-0.5*(($A35-AG$5)/IF($A35&lt;AG$5,AG$8,AG$9))^2),0),0)</f>
        <v>0</v>
      </c>
      <c r="AH35" s="78" t="n">
        <f aca="false">IF(AND(ISNUMBER($A35),$A35&gt;=AH$6,$A35&lt;=AH$7),IFERROR(AH$10*2/(SQRT(2*PI())*(AH$8+AH$9))*EXP(-0.5*(($A35-AH$5)/IF($A35&lt;AH$5,AH$8,AH$9))^2),0),0)</f>
        <v>0</v>
      </c>
      <c r="AI35" s="78" t="n">
        <f aca="false">IF(AND(ISNUMBER($A35),$A35&gt;=AI$6,$A35&lt;=AI$7),IFERROR(AI$10*2/(SQRT(2*PI())*(AI$8+AI$9))*EXP(-0.5*(($A35-AI$5)/IF($A35&lt;AI$5,AI$8,AI$9))^2),0),0)</f>
        <v>0</v>
      </c>
      <c r="AJ35" s="78" t="n">
        <f aca="false">IF(AND(ISNUMBER($A35),$A35&gt;=AJ$6,$A35&lt;=AJ$7),IFERROR(AJ$10*2/(SQRT(2*PI())*(AJ$8+AJ$9))*EXP(-0.5*(($A35-AJ$5)/IF($A35&lt;AJ$5,AJ$8,AJ$9))^2),0),0)</f>
        <v>0</v>
      </c>
      <c r="AK35" s="78" t="n">
        <f aca="false">IF(AND(ISNUMBER($A35),$A35&gt;=AK$6,$A35&lt;=AK$7),IFERROR(AK$10*2/(SQRT(2*PI())*(AK$8+AK$9))*EXP(-0.5*(($A35-AK$5)/IF($A35&lt;AK$5,AK$8,AK$9))^2),0),0)</f>
        <v>0</v>
      </c>
      <c r="AL35" s="78" t="n">
        <f aca="false">IF(AND(ISNUMBER($A35),$A35&gt;=AL$6,$A35&lt;=AL$7),IFERROR(AL$10*2/(SQRT(2*PI())*(AL$8+AL$9))*EXP(-0.5*(($A35-AL$5)/IF($A35&lt;AL$5,AL$8,AL$9))^2),0),0)</f>
        <v>0</v>
      </c>
      <c r="AM35" s="78" t="n">
        <f aca="false">IF(AND(ISNUMBER($A35),$A35&gt;=AM$6,$A35&lt;=AM$7),IFERROR(AM$10*2/(SQRT(2*PI())*(AM$8+AM$9))*EXP(-0.5*(($A35-AM$5)/IF($A35&lt;AM$5,AM$8,AM$9))^2),0),0)</f>
        <v>0</v>
      </c>
      <c r="AN35" s="78" t="n">
        <f aca="false">IF(AND(ISNUMBER($A35),$A35&gt;=AN$6,$A35&lt;=AN$7),IFERROR(AN$10*2/(SQRT(2*PI())*(AN$8+AN$9))*EXP(-0.5*(($A35-AN$5)/IF($A35&lt;AN$5,AN$8,AN$9))^2),0),0)</f>
        <v>0</v>
      </c>
      <c r="AO35" s="78" t="n">
        <f aca="false">IF(AND(ISNUMBER($A35),$A35&gt;=AO$6,$A35&lt;=AO$7),IFERROR(AO$10*2/(SQRT(2*PI())*(AO$8+AO$9))*EXP(-0.5*(($A35-AO$5)/IF($A35&lt;AO$5,AO$8,AO$9))^2),0),0)</f>
        <v>0</v>
      </c>
      <c r="AP35" s="78" t="n">
        <f aca="false">IF(AND(ISNUMBER($A35),$A35&gt;=AP$6,$A35&lt;=AP$7),IFERROR(AP$10*2/(SQRT(2*PI())*(AP$8+AP$9))*EXP(-0.5*(($A35-AP$5)/IF($A35&lt;AP$5,AP$8,AP$9))^2),0),0)</f>
        <v>0</v>
      </c>
      <c r="AQ35" s="78" t="n">
        <f aca="false">IF(AND(ISNUMBER($A35),$A35&gt;=AQ$6,$A35&lt;=AQ$7),IFERROR(AQ$10*2/(SQRT(2*PI())*(AQ$8+AQ$9))*EXP(-0.5*(($A35-AQ$5)/IF($A35&lt;AQ$5,AQ$8,AQ$9))^2),0),0)</f>
        <v>0</v>
      </c>
      <c r="AR35" s="78" t="n">
        <f aca="false">IF(AND(ISNUMBER($A35),$A35&gt;=AR$6,$A35&lt;=AR$7),IFERROR(AR$10*2/(SQRT(2*PI())*(AR$8+AR$9))*EXP(-0.5*(($A35-AR$5)/IF($A35&lt;AR$5,AR$8,AR$9))^2),0),0)</f>
        <v>0</v>
      </c>
      <c r="AS35" s="78" t="n">
        <f aca="false">IF(AND(ISNUMBER($A35),$A35&gt;=AS$6,$A35&lt;=AS$7),IFERROR(AS$10*2/(SQRT(2*PI())*(AS$8+AS$9))*EXP(-0.5*(($A35-AS$5)/IF($A35&lt;AS$5,AS$8,AS$9))^2),0),0)</f>
        <v>0</v>
      </c>
      <c r="AT35" s="78" t="n">
        <f aca="false">IF(AND(ISNUMBER($A35),$A35&gt;=AT$6,$A35&lt;=AT$7),IFERROR(AT$10*2/(SQRT(2*PI())*(AT$8+AT$9))*EXP(-0.5*(($A35-AT$5)/IF($A35&lt;AT$5,AT$8,AT$9))^2),0),0)</f>
        <v>0</v>
      </c>
      <c r="AU35" s="78" t="n">
        <f aca="false">IF(AND(ISNUMBER($A35),$A35&gt;=AU$6,$A35&lt;=AU$7),IFERROR(AU$10*2/(SQRT(2*PI())*(AU$8+AU$9))*EXP(-0.5*(($A35-AU$5)/IF($A35&lt;AU$5,AU$8,AU$9))^2),0),0)</f>
        <v>0</v>
      </c>
      <c r="AV35" s="78" t="n">
        <f aca="false">IF(AND(ISNUMBER($A35),$A35&gt;=AV$6,$A35&lt;=AV$7),IFERROR(AV$10*2/(SQRT(2*PI())*(AV$8+AV$9))*EXP(-0.5*(($A35-AV$5)/IF($A35&lt;AV$5,AV$8,AV$9))^2),0),0)</f>
        <v>0</v>
      </c>
      <c r="AW35" s="78" t="n">
        <f aca="false">IF(AND(ISNUMBER($A35),$A35&gt;=AW$6,$A35&lt;=AW$7),IFERROR(AW$10*2/(SQRT(2*PI())*(AW$8+AW$9))*EXP(-0.5*(($A35-AW$5)/IF($A35&lt;AW$5,AW$8,AW$9))^2),0),0)</f>
        <v>0</v>
      </c>
      <c r="AX35" s="78" t="n">
        <f aca="false">IF(AND(ISNUMBER($A35),$A35&gt;=AX$6,$A35&lt;=AX$7),IFERROR(AX$10*2/(SQRT(2*PI())*(AX$8+AX$9))*EXP(-0.5*(($A35-AX$5)/IF($A35&lt;AX$5,AX$8,AX$9))^2),0),0)</f>
        <v>0</v>
      </c>
      <c r="AY35" s="78" t="n">
        <f aca="false">IF(AND(ISNUMBER($A35),$A35&gt;=AY$6,$A35&lt;=AY$7),IFERROR(AY$10*2/(SQRT(2*PI())*(AY$8+AY$9))*EXP(-0.5*(($A35-AY$5)/IF($A35&lt;AY$5,AY$8,AY$9))^2),0),0)</f>
        <v>0</v>
      </c>
      <c r="AZ35" s="78" t="n">
        <f aca="false">IF(AND(ISNUMBER($A35),$A35&gt;=AZ$6,$A35&lt;=AZ$7),IFERROR(AZ$10*2/(SQRT(2*PI())*(AZ$8+AZ$9))*EXP(-0.5*(($A35-AZ$5)/IF($A35&lt;AZ$5,AZ$8,AZ$9))^2),0),0)</f>
        <v>0</v>
      </c>
      <c r="BA35" s="78" t="n">
        <f aca="false">IF(AND(ISNUMBER($A35),$A35&gt;=BA$6,$A35&lt;=BA$7),IFERROR(BA$10*2/(SQRT(2*PI())*(BA$8+BA$9))*EXP(-0.5*(($A35-BA$5)/IF($A35&lt;BA$5,BA$8,BA$9))^2),0),0)</f>
        <v>0</v>
      </c>
    </row>
    <row r="36" customFormat="false" ht="15" hidden="false" customHeight="false" outlineLevel="0" collapsed="false">
      <c r="A36" s="73" t="str">
        <f aca="false">IF(ISNUMBER('Batch Matches'!D36),'Batch Matches'!D36,"")</f>
        <v/>
      </c>
      <c r="B36" s="78" t="n">
        <f aca="false">SUM(G36:BA36)</f>
        <v>0</v>
      </c>
      <c r="C36" s="78" t="n">
        <f aca="false">MAX(G36:BA36)</f>
        <v>0</v>
      </c>
      <c r="D36" s="72" t="str">
        <f aca="false">IF(B36=0,"",MATCH(C36,G36:BA36,0))</f>
        <v/>
      </c>
      <c r="E36" s="78" t="n">
        <f aca="false">LARGE(G36:BA36,2)</f>
        <v>0</v>
      </c>
      <c r="F36" s="72" t="str">
        <f aca="false">IF(E36=0,"",MATCH(E36,G36:BA36,0))</f>
        <v/>
      </c>
      <c r="G36" s="78" t="n">
        <f aca="false">IF(AND(ISNUMBER($A36),$A36&gt;=G$6,$A36&lt;=G$7),IFERROR(G$10*2/(SQRT(2*PI())*(G$8+G$9))*EXP(-0.5*(($A36-G$5)/IF($A36&lt;G$5,G$8,G$9))^2),0),0)</f>
        <v>0</v>
      </c>
      <c r="H36" s="78" t="n">
        <f aca="false">IF(AND(ISNUMBER($A36),$A36&gt;=H$6,$A36&lt;=H$7),IFERROR(H$10*2/(SQRT(2*PI())*(H$8+H$9))*EXP(-0.5*(($A36-H$5)/IF($A36&lt;H$5,H$8,H$9))^2),0),0)</f>
        <v>0</v>
      </c>
      <c r="I36" s="78" t="n">
        <f aca="false">IF(AND(ISNUMBER($A36),$A36&gt;=I$6,$A36&lt;=I$7),IFERROR(I$10*2/(SQRT(2*PI())*(I$8+I$9))*EXP(-0.5*(($A36-I$5)/IF($A36&lt;I$5,I$8,I$9))^2),0),0)</f>
        <v>0</v>
      </c>
      <c r="J36" s="78" t="n">
        <f aca="false">IF(AND(ISNUMBER($A36),$A36&gt;=J$6,$A36&lt;=J$7),IFERROR(J$10*2/(SQRT(2*PI())*(J$8+J$9))*EXP(-0.5*(($A36-J$5)/IF($A36&lt;J$5,J$8,J$9))^2),0),0)</f>
        <v>0</v>
      </c>
      <c r="K36" s="78" t="n">
        <f aca="false">IF(AND(ISNUMBER($A36),$A36&gt;=K$6,$A36&lt;=K$7),IFERROR(K$10*2/(SQRT(2*PI())*(K$8+K$9))*EXP(-0.5*(($A36-K$5)/IF($A36&lt;K$5,K$8,K$9))^2),0),0)</f>
        <v>0</v>
      </c>
      <c r="L36" s="78" t="n">
        <f aca="false">IF(AND(ISNUMBER($A36),$A36&gt;=L$6,$A36&lt;=L$7),IFERROR(L$10*2/(SQRT(2*PI())*(L$8+L$9))*EXP(-0.5*(($A36-L$5)/IF($A36&lt;L$5,L$8,L$9))^2),0),0)</f>
        <v>0</v>
      </c>
      <c r="M36" s="78" t="n">
        <f aca="false">IF(AND(ISNUMBER($A36),$A36&gt;=M$6,$A36&lt;=M$7),IFERROR(M$10*2/(SQRT(2*PI())*(M$8+M$9))*EXP(-0.5*(($A36-M$5)/IF($A36&lt;M$5,M$8,M$9))^2),0),0)</f>
        <v>0</v>
      </c>
      <c r="N36" s="78" t="n">
        <f aca="false">IF(AND(ISNUMBER($A36),$A36&gt;=N$6,$A36&lt;=N$7),IFERROR(N$10*2/(SQRT(2*PI())*(N$8+N$9))*EXP(-0.5*(($A36-N$5)/IF($A36&lt;N$5,N$8,N$9))^2),0),0)</f>
        <v>0</v>
      </c>
      <c r="O36" s="78" t="n">
        <f aca="false">IF(AND(ISNUMBER($A36),$A36&gt;=O$6,$A36&lt;=O$7),IFERROR(O$10*2/(SQRT(2*PI())*(O$8+O$9))*EXP(-0.5*(($A36-O$5)/IF($A36&lt;O$5,O$8,O$9))^2),0),0)</f>
        <v>0</v>
      </c>
      <c r="P36" s="78" t="n">
        <f aca="false">IF(AND(ISNUMBER($A36),$A36&gt;=P$6,$A36&lt;=P$7),IFERROR(P$10*2/(SQRT(2*PI())*(P$8+P$9))*EXP(-0.5*(($A36-P$5)/IF($A36&lt;P$5,P$8,P$9))^2),0),0)</f>
        <v>0</v>
      </c>
      <c r="Q36" s="78" t="n">
        <f aca="false">IF(AND(ISNUMBER($A36),$A36&gt;=Q$6,$A36&lt;=Q$7),IFERROR(Q$10*2/(SQRT(2*PI())*(Q$8+Q$9))*EXP(-0.5*(($A36-Q$5)/IF($A36&lt;Q$5,Q$8,Q$9))^2),0),0)</f>
        <v>0</v>
      </c>
      <c r="R36" s="78" t="n">
        <f aca="false">IF(AND(ISNUMBER($A36),$A36&gt;=R$6,$A36&lt;=R$7),IFERROR(R$10*2/(SQRT(2*PI())*(R$8+R$9))*EXP(-0.5*(($A36-R$5)/IF($A36&lt;R$5,R$8,R$9))^2),0),0)</f>
        <v>0</v>
      </c>
      <c r="S36" s="78" t="n">
        <f aca="false">IF(AND(ISNUMBER($A36),$A36&gt;=S$6,$A36&lt;=S$7),IFERROR(S$10*2/(SQRT(2*PI())*(S$8+S$9))*EXP(-0.5*(($A36-S$5)/IF($A36&lt;S$5,S$8,S$9))^2),0),0)</f>
        <v>0</v>
      </c>
      <c r="T36" s="78" t="n">
        <f aca="false">IF(AND(ISNUMBER($A36),$A36&gt;=T$6,$A36&lt;=T$7),IFERROR(T$10*2/(SQRT(2*PI())*(T$8+T$9))*EXP(-0.5*(($A36-T$5)/IF($A36&lt;T$5,T$8,T$9))^2),0),0)</f>
        <v>0</v>
      </c>
      <c r="U36" s="78" t="n">
        <f aca="false">IF(AND(ISNUMBER($A36),$A36&gt;=U$6,$A36&lt;=U$7),IFERROR(U$10*2/(SQRT(2*PI())*(U$8+U$9))*EXP(-0.5*(($A36-U$5)/IF($A36&lt;U$5,U$8,U$9))^2),0),0)</f>
        <v>0</v>
      </c>
      <c r="V36" s="78" t="n">
        <f aca="false">IF(AND(ISNUMBER($A36),$A36&gt;=V$6,$A36&lt;=V$7),IFERROR(V$10*2/(SQRT(2*PI())*(V$8+V$9))*EXP(-0.5*(($A36-V$5)/IF($A36&lt;V$5,V$8,V$9))^2),0),0)</f>
        <v>0</v>
      </c>
      <c r="W36" s="78" t="n">
        <f aca="false">IF(AND(ISNUMBER($A36),$A36&gt;=W$6,$A36&lt;=W$7),IFERROR(W$10*2/(SQRT(2*PI())*(W$8+W$9))*EXP(-0.5*(($A36-W$5)/IF($A36&lt;W$5,W$8,W$9))^2),0),0)</f>
        <v>0</v>
      </c>
      <c r="X36" s="78" t="n">
        <f aca="false">IF(AND(ISNUMBER($A36),$A36&gt;=X$6,$A36&lt;=X$7),IFERROR(X$10*2/(SQRT(2*PI())*(X$8+X$9))*EXP(-0.5*(($A36-X$5)/IF($A36&lt;X$5,X$8,X$9))^2),0),0)</f>
        <v>0</v>
      </c>
      <c r="Y36" s="78" t="n">
        <f aca="false">IF(AND(ISNUMBER($A36),$A36&gt;=Y$6,$A36&lt;=Y$7),IFERROR(Y$10*2/(SQRT(2*PI())*(Y$8+Y$9))*EXP(-0.5*(($A36-Y$5)/IF($A36&lt;Y$5,Y$8,Y$9))^2),0),0)</f>
        <v>0</v>
      </c>
      <c r="Z36" s="78" t="n">
        <f aca="false">IF(AND(ISNUMBER($A36),$A36&gt;=Z$6,$A36&lt;=Z$7),IFERROR(Z$10*2/(SQRT(2*PI())*(Z$8+Z$9))*EXP(-0.5*(($A36-Z$5)/IF($A36&lt;Z$5,Z$8,Z$9))^2),0),0)</f>
        <v>0</v>
      </c>
      <c r="AA36" s="78" t="n">
        <f aca="false">IF(AND(ISNUMBER($A36),$A36&gt;=AA$6,$A36&lt;=AA$7),IFERROR(AA$10*2/(SQRT(2*PI())*(AA$8+AA$9))*EXP(-0.5*(($A36-AA$5)/IF($A36&lt;AA$5,AA$8,AA$9))^2),0),0)</f>
        <v>0</v>
      </c>
      <c r="AB36" s="78" t="n">
        <f aca="false">IF(AND(ISNUMBER($A36),$A36&gt;=AB$6,$A36&lt;=AB$7),IFERROR(AB$10*2/(SQRT(2*PI())*(AB$8+AB$9))*EXP(-0.5*(($A36-AB$5)/IF($A36&lt;AB$5,AB$8,AB$9))^2),0),0)</f>
        <v>0</v>
      </c>
      <c r="AC36" s="78" t="n">
        <f aca="false">IF(AND(ISNUMBER($A36),$A36&gt;=AC$6,$A36&lt;=AC$7),IFERROR(AC$10*2/(SQRT(2*PI())*(AC$8+AC$9))*EXP(-0.5*(($A36-AC$5)/IF($A36&lt;AC$5,AC$8,AC$9))^2),0),0)</f>
        <v>0</v>
      </c>
      <c r="AD36" s="78" t="n">
        <f aca="false">IF(AND(ISNUMBER($A36),$A36&gt;=AD$6,$A36&lt;=AD$7),IFERROR(AD$10*2/(SQRT(2*PI())*(AD$8+AD$9))*EXP(-0.5*(($A36-AD$5)/IF($A36&lt;AD$5,AD$8,AD$9))^2),0),0)</f>
        <v>0</v>
      </c>
      <c r="AE36" s="78" t="n">
        <f aca="false">IF(AND(ISNUMBER($A36),$A36&gt;=AE$6,$A36&lt;=AE$7),IFERROR(AE$10*2/(SQRT(2*PI())*(AE$8+AE$9))*EXP(-0.5*(($A36-AE$5)/IF($A36&lt;AE$5,AE$8,AE$9))^2),0),0)</f>
        <v>0</v>
      </c>
      <c r="AF36" s="78" t="n">
        <f aca="false">IF(AND(ISNUMBER($A36),$A36&gt;=AF$6,$A36&lt;=AF$7),IFERROR(AF$10*2/(SQRT(2*PI())*(AF$8+AF$9))*EXP(-0.5*(($A36-AF$5)/IF($A36&lt;AF$5,AF$8,AF$9))^2),0),0)</f>
        <v>0</v>
      </c>
      <c r="AG36" s="78" t="n">
        <f aca="false">IF(AND(ISNUMBER($A36),$A36&gt;=AG$6,$A36&lt;=AG$7),IFERROR(AG$10*2/(SQRT(2*PI())*(AG$8+AG$9))*EXP(-0.5*(($A36-AG$5)/IF($A36&lt;AG$5,AG$8,AG$9))^2),0),0)</f>
        <v>0</v>
      </c>
      <c r="AH36" s="78" t="n">
        <f aca="false">IF(AND(ISNUMBER($A36),$A36&gt;=AH$6,$A36&lt;=AH$7),IFERROR(AH$10*2/(SQRT(2*PI())*(AH$8+AH$9))*EXP(-0.5*(($A36-AH$5)/IF($A36&lt;AH$5,AH$8,AH$9))^2),0),0)</f>
        <v>0</v>
      </c>
      <c r="AI36" s="78" t="n">
        <f aca="false">IF(AND(ISNUMBER($A36),$A36&gt;=AI$6,$A36&lt;=AI$7),IFERROR(AI$10*2/(SQRT(2*PI())*(AI$8+AI$9))*EXP(-0.5*(($A36-AI$5)/IF($A36&lt;AI$5,AI$8,AI$9))^2),0),0)</f>
        <v>0</v>
      </c>
      <c r="AJ36" s="78" t="n">
        <f aca="false">IF(AND(ISNUMBER($A36),$A36&gt;=AJ$6,$A36&lt;=AJ$7),IFERROR(AJ$10*2/(SQRT(2*PI())*(AJ$8+AJ$9))*EXP(-0.5*(($A36-AJ$5)/IF($A36&lt;AJ$5,AJ$8,AJ$9))^2),0),0)</f>
        <v>0</v>
      </c>
      <c r="AK36" s="78" t="n">
        <f aca="false">IF(AND(ISNUMBER($A36),$A36&gt;=AK$6,$A36&lt;=AK$7),IFERROR(AK$10*2/(SQRT(2*PI())*(AK$8+AK$9))*EXP(-0.5*(($A36-AK$5)/IF($A36&lt;AK$5,AK$8,AK$9))^2),0),0)</f>
        <v>0</v>
      </c>
      <c r="AL36" s="78" t="n">
        <f aca="false">IF(AND(ISNUMBER($A36),$A36&gt;=AL$6,$A36&lt;=AL$7),IFERROR(AL$10*2/(SQRT(2*PI())*(AL$8+AL$9))*EXP(-0.5*(($A36-AL$5)/IF($A36&lt;AL$5,AL$8,AL$9))^2),0),0)</f>
        <v>0</v>
      </c>
      <c r="AM36" s="78" t="n">
        <f aca="false">IF(AND(ISNUMBER($A36),$A36&gt;=AM$6,$A36&lt;=AM$7),IFERROR(AM$10*2/(SQRT(2*PI())*(AM$8+AM$9))*EXP(-0.5*(($A36-AM$5)/IF($A36&lt;AM$5,AM$8,AM$9))^2),0),0)</f>
        <v>0</v>
      </c>
      <c r="AN36" s="78" t="n">
        <f aca="false">IF(AND(ISNUMBER($A36),$A36&gt;=AN$6,$A36&lt;=AN$7),IFERROR(AN$10*2/(SQRT(2*PI())*(AN$8+AN$9))*EXP(-0.5*(($A36-AN$5)/IF($A36&lt;AN$5,AN$8,AN$9))^2),0),0)</f>
        <v>0</v>
      </c>
      <c r="AO36" s="78" t="n">
        <f aca="false">IF(AND(ISNUMBER($A36),$A36&gt;=AO$6,$A36&lt;=AO$7),IFERROR(AO$10*2/(SQRT(2*PI())*(AO$8+AO$9))*EXP(-0.5*(($A36-AO$5)/IF($A36&lt;AO$5,AO$8,AO$9))^2),0),0)</f>
        <v>0</v>
      </c>
      <c r="AP36" s="78" t="n">
        <f aca="false">IF(AND(ISNUMBER($A36),$A36&gt;=AP$6,$A36&lt;=AP$7),IFERROR(AP$10*2/(SQRT(2*PI())*(AP$8+AP$9))*EXP(-0.5*(($A36-AP$5)/IF($A36&lt;AP$5,AP$8,AP$9))^2),0),0)</f>
        <v>0</v>
      </c>
      <c r="AQ36" s="78" t="n">
        <f aca="false">IF(AND(ISNUMBER($A36),$A36&gt;=AQ$6,$A36&lt;=AQ$7),IFERROR(AQ$10*2/(SQRT(2*PI())*(AQ$8+AQ$9))*EXP(-0.5*(($A36-AQ$5)/IF($A36&lt;AQ$5,AQ$8,AQ$9))^2),0),0)</f>
        <v>0</v>
      </c>
      <c r="AR36" s="78" t="n">
        <f aca="false">IF(AND(ISNUMBER($A36),$A36&gt;=AR$6,$A36&lt;=AR$7),IFERROR(AR$10*2/(SQRT(2*PI())*(AR$8+AR$9))*EXP(-0.5*(($A36-AR$5)/IF($A36&lt;AR$5,AR$8,AR$9))^2),0),0)</f>
        <v>0</v>
      </c>
      <c r="AS36" s="78" t="n">
        <f aca="false">IF(AND(ISNUMBER($A36),$A36&gt;=AS$6,$A36&lt;=AS$7),IFERROR(AS$10*2/(SQRT(2*PI())*(AS$8+AS$9))*EXP(-0.5*(($A36-AS$5)/IF($A36&lt;AS$5,AS$8,AS$9))^2),0),0)</f>
        <v>0</v>
      </c>
      <c r="AT36" s="78" t="n">
        <f aca="false">IF(AND(ISNUMBER($A36),$A36&gt;=AT$6,$A36&lt;=AT$7),IFERROR(AT$10*2/(SQRT(2*PI())*(AT$8+AT$9))*EXP(-0.5*(($A36-AT$5)/IF($A36&lt;AT$5,AT$8,AT$9))^2),0),0)</f>
        <v>0</v>
      </c>
      <c r="AU36" s="78" t="n">
        <f aca="false">IF(AND(ISNUMBER($A36),$A36&gt;=AU$6,$A36&lt;=AU$7),IFERROR(AU$10*2/(SQRT(2*PI())*(AU$8+AU$9))*EXP(-0.5*(($A36-AU$5)/IF($A36&lt;AU$5,AU$8,AU$9))^2),0),0)</f>
        <v>0</v>
      </c>
      <c r="AV36" s="78" t="n">
        <f aca="false">IF(AND(ISNUMBER($A36),$A36&gt;=AV$6,$A36&lt;=AV$7),IFERROR(AV$10*2/(SQRT(2*PI())*(AV$8+AV$9))*EXP(-0.5*(($A36-AV$5)/IF($A36&lt;AV$5,AV$8,AV$9))^2),0),0)</f>
        <v>0</v>
      </c>
      <c r="AW36" s="78" t="n">
        <f aca="false">IF(AND(ISNUMBER($A36),$A36&gt;=AW$6,$A36&lt;=AW$7),IFERROR(AW$10*2/(SQRT(2*PI())*(AW$8+AW$9))*EXP(-0.5*(($A36-AW$5)/IF($A36&lt;AW$5,AW$8,AW$9))^2),0),0)</f>
        <v>0</v>
      </c>
      <c r="AX36" s="78" t="n">
        <f aca="false">IF(AND(ISNUMBER($A36),$A36&gt;=AX$6,$A36&lt;=AX$7),IFERROR(AX$10*2/(SQRT(2*PI())*(AX$8+AX$9))*EXP(-0.5*(($A36-AX$5)/IF($A36&lt;AX$5,AX$8,AX$9))^2),0),0)</f>
        <v>0</v>
      </c>
      <c r="AY36" s="78" t="n">
        <f aca="false">IF(AND(ISNUMBER($A36),$A36&gt;=AY$6,$A36&lt;=AY$7),IFERROR(AY$10*2/(SQRT(2*PI())*(AY$8+AY$9))*EXP(-0.5*(($A36-AY$5)/IF($A36&lt;AY$5,AY$8,AY$9))^2),0),0)</f>
        <v>0</v>
      </c>
      <c r="AZ36" s="78" t="n">
        <f aca="false">IF(AND(ISNUMBER($A36),$A36&gt;=AZ$6,$A36&lt;=AZ$7),IFERROR(AZ$10*2/(SQRT(2*PI())*(AZ$8+AZ$9))*EXP(-0.5*(($A36-AZ$5)/IF($A36&lt;AZ$5,AZ$8,AZ$9))^2),0),0)</f>
        <v>0</v>
      </c>
      <c r="BA36" s="78" t="n">
        <f aca="false">IF(AND(ISNUMBER($A36),$A36&gt;=BA$6,$A36&lt;=BA$7),IFERROR(BA$10*2/(SQRT(2*PI())*(BA$8+BA$9))*EXP(-0.5*(($A36-BA$5)/IF($A36&lt;BA$5,BA$8,BA$9))^2),0),0)</f>
        <v>0</v>
      </c>
    </row>
    <row r="37" customFormat="false" ht="15" hidden="false" customHeight="false" outlineLevel="0" collapsed="false">
      <c r="A37" s="73" t="str">
        <f aca="false">IF(ISNUMBER('Batch Matches'!D37),'Batch Matches'!D37,"")</f>
        <v/>
      </c>
      <c r="B37" s="78" t="n">
        <f aca="false">SUM(G37:BA37)</f>
        <v>0</v>
      </c>
      <c r="C37" s="78" t="n">
        <f aca="false">MAX(G37:BA37)</f>
        <v>0</v>
      </c>
      <c r="D37" s="72" t="str">
        <f aca="false">IF(B37=0,"",MATCH(C37,G37:BA37,0))</f>
        <v/>
      </c>
      <c r="E37" s="78" t="n">
        <f aca="false">LARGE(G37:BA37,2)</f>
        <v>0</v>
      </c>
      <c r="F37" s="72" t="str">
        <f aca="false">IF(E37=0,"",MATCH(E37,G37:BA37,0))</f>
        <v/>
      </c>
      <c r="G37" s="78" t="n">
        <f aca="false">IF(AND(ISNUMBER($A37),$A37&gt;=G$6,$A37&lt;=G$7),IFERROR(G$10*2/(SQRT(2*PI())*(G$8+G$9))*EXP(-0.5*(($A37-G$5)/IF($A37&lt;G$5,G$8,G$9))^2),0),0)</f>
        <v>0</v>
      </c>
      <c r="H37" s="78" t="n">
        <f aca="false">IF(AND(ISNUMBER($A37),$A37&gt;=H$6,$A37&lt;=H$7),IFERROR(H$10*2/(SQRT(2*PI())*(H$8+H$9))*EXP(-0.5*(($A37-H$5)/IF($A37&lt;H$5,H$8,H$9))^2),0),0)</f>
        <v>0</v>
      </c>
      <c r="I37" s="78" t="n">
        <f aca="false">IF(AND(ISNUMBER($A37),$A37&gt;=I$6,$A37&lt;=I$7),IFERROR(I$10*2/(SQRT(2*PI())*(I$8+I$9))*EXP(-0.5*(($A37-I$5)/IF($A37&lt;I$5,I$8,I$9))^2),0),0)</f>
        <v>0</v>
      </c>
      <c r="J37" s="78" t="n">
        <f aca="false">IF(AND(ISNUMBER($A37),$A37&gt;=J$6,$A37&lt;=J$7),IFERROR(J$10*2/(SQRT(2*PI())*(J$8+J$9))*EXP(-0.5*(($A37-J$5)/IF($A37&lt;J$5,J$8,J$9))^2),0),0)</f>
        <v>0</v>
      </c>
      <c r="K37" s="78" t="n">
        <f aca="false">IF(AND(ISNUMBER($A37),$A37&gt;=K$6,$A37&lt;=K$7),IFERROR(K$10*2/(SQRT(2*PI())*(K$8+K$9))*EXP(-0.5*(($A37-K$5)/IF($A37&lt;K$5,K$8,K$9))^2),0),0)</f>
        <v>0</v>
      </c>
      <c r="L37" s="78" t="n">
        <f aca="false">IF(AND(ISNUMBER($A37),$A37&gt;=L$6,$A37&lt;=L$7),IFERROR(L$10*2/(SQRT(2*PI())*(L$8+L$9))*EXP(-0.5*(($A37-L$5)/IF($A37&lt;L$5,L$8,L$9))^2),0),0)</f>
        <v>0</v>
      </c>
      <c r="M37" s="78" t="n">
        <f aca="false">IF(AND(ISNUMBER($A37),$A37&gt;=M$6,$A37&lt;=M$7),IFERROR(M$10*2/(SQRT(2*PI())*(M$8+M$9))*EXP(-0.5*(($A37-M$5)/IF($A37&lt;M$5,M$8,M$9))^2),0),0)</f>
        <v>0</v>
      </c>
      <c r="N37" s="78" t="n">
        <f aca="false">IF(AND(ISNUMBER($A37),$A37&gt;=N$6,$A37&lt;=N$7),IFERROR(N$10*2/(SQRT(2*PI())*(N$8+N$9))*EXP(-0.5*(($A37-N$5)/IF($A37&lt;N$5,N$8,N$9))^2),0),0)</f>
        <v>0</v>
      </c>
      <c r="O37" s="78" t="n">
        <f aca="false">IF(AND(ISNUMBER($A37),$A37&gt;=O$6,$A37&lt;=O$7),IFERROR(O$10*2/(SQRT(2*PI())*(O$8+O$9))*EXP(-0.5*(($A37-O$5)/IF($A37&lt;O$5,O$8,O$9))^2),0),0)</f>
        <v>0</v>
      </c>
      <c r="P37" s="78" t="n">
        <f aca="false">IF(AND(ISNUMBER($A37),$A37&gt;=P$6,$A37&lt;=P$7),IFERROR(P$10*2/(SQRT(2*PI())*(P$8+P$9))*EXP(-0.5*(($A37-P$5)/IF($A37&lt;P$5,P$8,P$9))^2),0),0)</f>
        <v>0</v>
      </c>
      <c r="Q37" s="78" t="n">
        <f aca="false">IF(AND(ISNUMBER($A37),$A37&gt;=Q$6,$A37&lt;=Q$7),IFERROR(Q$10*2/(SQRT(2*PI())*(Q$8+Q$9))*EXP(-0.5*(($A37-Q$5)/IF($A37&lt;Q$5,Q$8,Q$9))^2),0),0)</f>
        <v>0</v>
      </c>
      <c r="R37" s="78" t="n">
        <f aca="false">IF(AND(ISNUMBER($A37),$A37&gt;=R$6,$A37&lt;=R$7),IFERROR(R$10*2/(SQRT(2*PI())*(R$8+R$9))*EXP(-0.5*(($A37-R$5)/IF($A37&lt;R$5,R$8,R$9))^2),0),0)</f>
        <v>0</v>
      </c>
      <c r="S37" s="78" t="n">
        <f aca="false">IF(AND(ISNUMBER($A37),$A37&gt;=S$6,$A37&lt;=S$7),IFERROR(S$10*2/(SQRT(2*PI())*(S$8+S$9))*EXP(-0.5*(($A37-S$5)/IF($A37&lt;S$5,S$8,S$9))^2),0),0)</f>
        <v>0</v>
      </c>
      <c r="T37" s="78" t="n">
        <f aca="false">IF(AND(ISNUMBER($A37),$A37&gt;=T$6,$A37&lt;=T$7),IFERROR(T$10*2/(SQRT(2*PI())*(T$8+T$9))*EXP(-0.5*(($A37-T$5)/IF($A37&lt;T$5,T$8,T$9))^2),0),0)</f>
        <v>0</v>
      </c>
      <c r="U37" s="78" t="n">
        <f aca="false">IF(AND(ISNUMBER($A37),$A37&gt;=U$6,$A37&lt;=U$7),IFERROR(U$10*2/(SQRT(2*PI())*(U$8+U$9))*EXP(-0.5*(($A37-U$5)/IF($A37&lt;U$5,U$8,U$9))^2),0),0)</f>
        <v>0</v>
      </c>
      <c r="V37" s="78" t="n">
        <f aca="false">IF(AND(ISNUMBER($A37),$A37&gt;=V$6,$A37&lt;=V$7),IFERROR(V$10*2/(SQRT(2*PI())*(V$8+V$9))*EXP(-0.5*(($A37-V$5)/IF($A37&lt;V$5,V$8,V$9))^2),0),0)</f>
        <v>0</v>
      </c>
      <c r="W37" s="78" t="n">
        <f aca="false">IF(AND(ISNUMBER($A37),$A37&gt;=W$6,$A37&lt;=W$7),IFERROR(W$10*2/(SQRT(2*PI())*(W$8+W$9))*EXP(-0.5*(($A37-W$5)/IF($A37&lt;W$5,W$8,W$9))^2),0),0)</f>
        <v>0</v>
      </c>
      <c r="X37" s="78" t="n">
        <f aca="false">IF(AND(ISNUMBER($A37),$A37&gt;=X$6,$A37&lt;=X$7),IFERROR(X$10*2/(SQRT(2*PI())*(X$8+X$9))*EXP(-0.5*(($A37-X$5)/IF($A37&lt;X$5,X$8,X$9))^2),0),0)</f>
        <v>0</v>
      </c>
      <c r="Y37" s="78" t="n">
        <f aca="false">IF(AND(ISNUMBER($A37),$A37&gt;=Y$6,$A37&lt;=Y$7),IFERROR(Y$10*2/(SQRT(2*PI())*(Y$8+Y$9))*EXP(-0.5*(($A37-Y$5)/IF($A37&lt;Y$5,Y$8,Y$9))^2),0),0)</f>
        <v>0</v>
      </c>
      <c r="Z37" s="78" t="n">
        <f aca="false">IF(AND(ISNUMBER($A37),$A37&gt;=Z$6,$A37&lt;=Z$7),IFERROR(Z$10*2/(SQRT(2*PI())*(Z$8+Z$9))*EXP(-0.5*(($A37-Z$5)/IF($A37&lt;Z$5,Z$8,Z$9))^2),0),0)</f>
        <v>0</v>
      </c>
      <c r="AA37" s="78" t="n">
        <f aca="false">IF(AND(ISNUMBER($A37),$A37&gt;=AA$6,$A37&lt;=AA$7),IFERROR(AA$10*2/(SQRT(2*PI())*(AA$8+AA$9))*EXP(-0.5*(($A37-AA$5)/IF($A37&lt;AA$5,AA$8,AA$9))^2),0),0)</f>
        <v>0</v>
      </c>
      <c r="AB37" s="78" t="n">
        <f aca="false">IF(AND(ISNUMBER($A37),$A37&gt;=AB$6,$A37&lt;=AB$7),IFERROR(AB$10*2/(SQRT(2*PI())*(AB$8+AB$9))*EXP(-0.5*(($A37-AB$5)/IF($A37&lt;AB$5,AB$8,AB$9))^2),0),0)</f>
        <v>0</v>
      </c>
      <c r="AC37" s="78" t="n">
        <f aca="false">IF(AND(ISNUMBER($A37),$A37&gt;=AC$6,$A37&lt;=AC$7),IFERROR(AC$10*2/(SQRT(2*PI())*(AC$8+AC$9))*EXP(-0.5*(($A37-AC$5)/IF($A37&lt;AC$5,AC$8,AC$9))^2),0),0)</f>
        <v>0</v>
      </c>
      <c r="AD37" s="78" t="n">
        <f aca="false">IF(AND(ISNUMBER($A37),$A37&gt;=AD$6,$A37&lt;=AD$7),IFERROR(AD$10*2/(SQRT(2*PI())*(AD$8+AD$9))*EXP(-0.5*(($A37-AD$5)/IF($A37&lt;AD$5,AD$8,AD$9))^2),0),0)</f>
        <v>0</v>
      </c>
      <c r="AE37" s="78" t="n">
        <f aca="false">IF(AND(ISNUMBER($A37),$A37&gt;=AE$6,$A37&lt;=AE$7),IFERROR(AE$10*2/(SQRT(2*PI())*(AE$8+AE$9))*EXP(-0.5*(($A37-AE$5)/IF($A37&lt;AE$5,AE$8,AE$9))^2),0),0)</f>
        <v>0</v>
      </c>
      <c r="AF37" s="78" t="n">
        <f aca="false">IF(AND(ISNUMBER($A37),$A37&gt;=AF$6,$A37&lt;=AF$7),IFERROR(AF$10*2/(SQRT(2*PI())*(AF$8+AF$9))*EXP(-0.5*(($A37-AF$5)/IF($A37&lt;AF$5,AF$8,AF$9))^2),0),0)</f>
        <v>0</v>
      </c>
      <c r="AG37" s="78" t="n">
        <f aca="false">IF(AND(ISNUMBER($A37),$A37&gt;=AG$6,$A37&lt;=AG$7),IFERROR(AG$10*2/(SQRT(2*PI())*(AG$8+AG$9))*EXP(-0.5*(($A37-AG$5)/IF($A37&lt;AG$5,AG$8,AG$9))^2),0),0)</f>
        <v>0</v>
      </c>
      <c r="AH37" s="78" t="n">
        <f aca="false">IF(AND(ISNUMBER($A37),$A37&gt;=AH$6,$A37&lt;=AH$7),IFERROR(AH$10*2/(SQRT(2*PI())*(AH$8+AH$9))*EXP(-0.5*(($A37-AH$5)/IF($A37&lt;AH$5,AH$8,AH$9))^2),0),0)</f>
        <v>0</v>
      </c>
      <c r="AI37" s="78" t="n">
        <f aca="false">IF(AND(ISNUMBER($A37),$A37&gt;=AI$6,$A37&lt;=AI$7),IFERROR(AI$10*2/(SQRT(2*PI())*(AI$8+AI$9))*EXP(-0.5*(($A37-AI$5)/IF($A37&lt;AI$5,AI$8,AI$9))^2),0),0)</f>
        <v>0</v>
      </c>
      <c r="AJ37" s="78" t="n">
        <f aca="false">IF(AND(ISNUMBER($A37),$A37&gt;=AJ$6,$A37&lt;=AJ$7),IFERROR(AJ$10*2/(SQRT(2*PI())*(AJ$8+AJ$9))*EXP(-0.5*(($A37-AJ$5)/IF($A37&lt;AJ$5,AJ$8,AJ$9))^2),0),0)</f>
        <v>0</v>
      </c>
      <c r="AK37" s="78" t="n">
        <f aca="false">IF(AND(ISNUMBER($A37),$A37&gt;=AK$6,$A37&lt;=AK$7),IFERROR(AK$10*2/(SQRT(2*PI())*(AK$8+AK$9))*EXP(-0.5*(($A37-AK$5)/IF($A37&lt;AK$5,AK$8,AK$9))^2),0),0)</f>
        <v>0</v>
      </c>
      <c r="AL37" s="78" t="n">
        <f aca="false">IF(AND(ISNUMBER($A37),$A37&gt;=AL$6,$A37&lt;=AL$7),IFERROR(AL$10*2/(SQRT(2*PI())*(AL$8+AL$9))*EXP(-0.5*(($A37-AL$5)/IF($A37&lt;AL$5,AL$8,AL$9))^2),0),0)</f>
        <v>0</v>
      </c>
      <c r="AM37" s="78" t="n">
        <f aca="false">IF(AND(ISNUMBER($A37),$A37&gt;=AM$6,$A37&lt;=AM$7),IFERROR(AM$10*2/(SQRT(2*PI())*(AM$8+AM$9))*EXP(-0.5*(($A37-AM$5)/IF($A37&lt;AM$5,AM$8,AM$9))^2),0),0)</f>
        <v>0</v>
      </c>
      <c r="AN37" s="78" t="n">
        <f aca="false">IF(AND(ISNUMBER($A37),$A37&gt;=AN$6,$A37&lt;=AN$7),IFERROR(AN$10*2/(SQRT(2*PI())*(AN$8+AN$9))*EXP(-0.5*(($A37-AN$5)/IF($A37&lt;AN$5,AN$8,AN$9))^2),0),0)</f>
        <v>0</v>
      </c>
      <c r="AO37" s="78" t="n">
        <f aca="false">IF(AND(ISNUMBER($A37),$A37&gt;=AO$6,$A37&lt;=AO$7),IFERROR(AO$10*2/(SQRT(2*PI())*(AO$8+AO$9))*EXP(-0.5*(($A37-AO$5)/IF($A37&lt;AO$5,AO$8,AO$9))^2),0),0)</f>
        <v>0</v>
      </c>
      <c r="AP37" s="78" t="n">
        <f aca="false">IF(AND(ISNUMBER($A37),$A37&gt;=AP$6,$A37&lt;=AP$7),IFERROR(AP$10*2/(SQRT(2*PI())*(AP$8+AP$9))*EXP(-0.5*(($A37-AP$5)/IF($A37&lt;AP$5,AP$8,AP$9))^2),0),0)</f>
        <v>0</v>
      </c>
      <c r="AQ37" s="78" t="n">
        <f aca="false">IF(AND(ISNUMBER($A37),$A37&gt;=AQ$6,$A37&lt;=AQ$7),IFERROR(AQ$10*2/(SQRT(2*PI())*(AQ$8+AQ$9))*EXP(-0.5*(($A37-AQ$5)/IF($A37&lt;AQ$5,AQ$8,AQ$9))^2),0),0)</f>
        <v>0</v>
      </c>
      <c r="AR37" s="78" t="n">
        <f aca="false">IF(AND(ISNUMBER($A37),$A37&gt;=AR$6,$A37&lt;=AR$7),IFERROR(AR$10*2/(SQRT(2*PI())*(AR$8+AR$9))*EXP(-0.5*(($A37-AR$5)/IF($A37&lt;AR$5,AR$8,AR$9))^2),0),0)</f>
        <v>0</v>
      </c>
      <c r="AS37" s="78" t="n">
        <f aca="false">IF(AND(ISNUMBER($A37),$A37&gt;=AS$6,$A37&lt;=AS$7),IFERROR(AS$10*2/(SQRT(2*PI())*(AS$8+AS$9))*EXP(-0.5*(($A37-AS$5)/IF($A37&lt;AS$5,AS$8,AS$9))^2),0),0)</f>
        <v>0</v>
      </c>
      <c r="AT37" s="78" t="n">
        <f aca="false">IF(AND(ISNUMBER($A37),$A37&gt;=AT$6,$A37&lt;=AT$7),IFERROR(AT$10*2/(SQRT(2*PI())*(AT$8+AT$9))*EXP(-0.5*(($A37-AT$5)/IF($A37&lt;AT$5,AT$8,AT$9))^2),0),0)</f>
        <v>0</v>
      </c>
      <c r="AU37" s="78" t="n">
        <f aca="false">IF(AND(ISNUMBER($A37),$A37&gt;=AU$6,$A37&lt;=AU$7),IFERROR(AU$10*2/(SQRT(2*PI())*(AU$8+AU$9))*EXP(-0.5*(($A37-AU$5)/IF($A37&lt;AU$5,AU$8,AU$9))^2),0),0)</f>
        <v>0</v>
      </c>
      <c r="AV37" s="78" t="n">
        <f aca="false">IF(AND(ISNUMBER($A37),$A37&gt;=AV$6,$A37&lt;=AV$7),IFERROR(AV$10*2/(SQRT(2*PI())*(AV$8+AV$9))*EXP(-0.5*(($A37-AV$5)/IF($A37&lt;AV$5,AV$8,AV$9))^2),0),0)</f>
        <v>0</v>
      </c>
      <c r="AW37" s="78" t="n">
        <f aca="false">IF(AND(ISNUMBER($A37),$A37&gt;=AW$6,$A37&lt;=AW$7),IFERROR(AW$10*2/(SQRT(2*PI())*(AW$8+AW$9))*EXP(-0.5*(($A37-AW$5)/IF($A37&lt;AW$5,AW$8,AW$9))^2),0),0)</f>
        <v>0</v>
      </c>
      <c r="AX37" s="78" t="n">
        <f aca="false">IF(AND(ISNUMBER($A37),$A37&gt;=AX$6,$A37&lt;=AX$7),IFERROR(AX$10*2/(SQRT(2*PI())*(AX$8+AX$9))*EXP(-0.5*(($A37-AX$5)/IF($A37&lt;AX$5,AX$8,AX$9))^2),0),0)</f>
        <v>0</v>
      </c>
      <c r="AY37" s="78" t="n">
        <f aca="false">IF(AND(ISNUMBER($A37),$A37&gt;=AY$6,$A37&lt;=AY$7),IFERROR(AY$10*2/(SQRT(2*PI())*(AY$8+AY$9))*EXP(-0.5*(($A37-AY$5)/IF($A37&lt;AY$5,AY$8,AY$9))^2),0),0)</f>
        <v>0</v>
      </c>
      <c r="AZ37" s="78" t="n">
        <f aca="false">IF(AND(ISNUMBER($A37),$A37&gt;=AZ$6,$A37&lt;=AZ$7),IFERROR(AZ$10*2/(SQRT(2*PI())*(AZ$8+AZ$9))*EXP(-0.5*(($A37-AZ$5)/IF($A37&lt;AZ$5,AZ$8,AZ$9))^2),0),0)</f>
        <v>0</v>
      </c>
      <c r="BA37" s="78" t="n">
        <f aca="false">IF(AND(ISNUMBER($A37),$A37&gt;=BA$6,$A37&lt;=BA$7),IFERROR(BA$10*2/(SQRT(2*PI())*(BA$8+BA$9))*EXP(-0.5*(($A37-BA$5)/IF($A37&lt;BA$5,BA$8,BA$9))^2),0),0)</f>
        <v>0</v>
      </c>
    </row>
    <row r="38" customFormat="false" ht="15" hidden="false" customHeight="false" outlineLevel="0" collapsed="false">
      <c r="A38" s="73" t="str">
        <f aca="false">IF(ISNUMBER('Batch Matches'!D38),'Batch Matches'!D38,"")</f>
        <v/>
      </c>
      <c r="B38" s="78" t="n">
        <f aca="false">SUM(G38:BA38)</f>
        <v>0</v>
      </c>
      <c r="C38" s="78" t="n">
        <f aca="false">MAX(G38:BA38)</f>
        <v>0</v>
      </c>
      <c r="D38" s="72" t="str">
        <f aca="false">IF(B38=0,"",MATCH(C38,G38:BA38,0))</f>
        <v/>
      </c>
      <c r="E38" s="78" t="n">
        <f aca="false">LARGE(G38:BA38,2)</f>
        <v>0</v>
      </c>
      <c r="F38" s="72" t="str">
        <f aca="false">IF(E38=0,"",MATCH(E38,G38:BA38,0))</f>
        <v/>
      </c>
      <c r="G38" s="78" t="n">
        <f aca="false">IF(AND(ISNUMBER($A38),$A38&gt;=G$6,$A38&lt;=G$7),IFERROR(G$10*2/(SQRT(2*PI())*(G$8+G$9))*EXP(-0.5*(($A38-G$5)/IF($A38&lt;G$5,G$8,G$9))^2),0),0)</f>
        <v>0</v>
      </c>
      <c r="H38" s="78" t="n">
        <f aca="false">IF(AND(ISNUMBER($A38),$A38&gt;=H$6,$A38&lt;=H$7),IFERROR(H$10*2/(SQRT(2*PI())*(H$8+H$9))*EXP(-0.5*(($A38-H$5)/IF($A38&lt;H$5,H$8,H$9))^2),0),0)</f>
        <v>0</v>
      </c>
      <c r="I38" s="78" t="n">
        <f aca="false">IF(AND(ISNUMBER($A38),$A38&gt;=I$6,$A38&lt;=I$7),IFERROR(I$10*2/(SQRT(2*PI())*(I$8+I$9))*EXP(-0.5*(($A38-I$5)/IF($A38&lt;I$5,I$8,I$9))^2),0),0)</f>
        <v>0</v>
      </c>
      <c r="J38" s="78" t="n">
        <f aca="false">IF(AND(ISNUMBER($A38),$A38&gt;=J$6,$A38&lt;=J$7),IFERROR(J$10*2/(SQRT(2*PI())*(J$8+J$9))*EXP(-0.5*(($A38-J$5)/IF($A38&lt;J$5,J$8,J$9))^2),0),0)</f>
        <v>0</v>
      </c>
      <c r="K38" s="78" t="n">
        <f aca="false">IF(AND(ISNUMBER($A38),$A38&gt;=K$6,$A38&lt;=K$7),IFERROR(K$10*2/(SQRT(2*PI())*(K$8+K$9))*EXP(-0.5*(($A38-K$5)/IF($A38&lt;K$5,K$8,K$9))^2),0),0)</f>
        <v>0</v>
      </c>
      <c r="L38" s="78" t="n">
        <f aca="false">IF(AND(ISNUMBER($A38),$A38&gt;=L$6,$A38&lt;=L$7),IFERROR(L$10*2/(SQRT(2*PI())*(L$8+L$9))*EXP(-0.5*(($A38-L$5)/IF($A38&lt;L$5,L$8,L$9))^2),0),0)</f>
        <v>0</v>
      </c>
      <c r="M38" s="78" t="n">
        <f aca="false">IF(AND(ISNUMBER($A38),$A38&gt;=M$6,$A38&lt;=M$7),IFERROR(M$10*2/(SQRT(2*PI())*(M$8+M$9))*EXP(-0.5*(($A38-M$5)/IF($A38&lt;M$5,M$8,M$9))^2),0),0)</f>
        <v>0</v>
      </c>
      <c r="N38" s="78" t="n">
        <f aca="false">IF(AND(ISNUMBER($A38),$A38&gt;=N$6,$A38&lt;=N$7),IFERROR(N$10*2/(SQRT(2*PI())*(N$8+N$9))*EXP(-0.5*(($A38-N$5)/IF($A38&lt;N$5,N$8,N$9))^2),0),0)</f>
        <v>0</v>
      </c>
      <c r="O38" s="78" t="n">
        <f aca="false">IF(AND(ISNUMBER($A38),$A38&gt;=O$6,$A38&lt;=O$7),IFERROR(O$10*2/(SQRT(2*PI())*(O$8+O$9))*EXP(-0.5*(($A38-O$5)/IF($A38&lt;O$5,O$8,O$9))^2),0),0)</f>
        <v>0</v>
      </c>
      <c r="P38" s="78" t="n">
        <f aca="false">IF(AND(ISNUMBER($A38),$A38&gt;=P$6,$A38&lt;=P$7),IFERROR(P$10*2/(SQRT(2*PI())*(P$8+P$9))*EXP(-0.5*(($A38-P$5)/IF($A38&lt;P$5,P$8,P$9))^2),0),0)</f>
        <v>0</v>
      </c>
      <c r="Q38" s="78" t="n">
        <f aca="false">IF(AND(ISNUMBER($A38),$A38&gt;=Q$6,$A38&lt;=Q$7),IFERROR(Q$10*2/(SQRT(2*PI())*(Q$8+Q$9))*EXP(-0.5*(($A38-Q$5)/IF($A38&lt;Q$5,Q$8,Q$9))^2),0),0)</f>
        <v>0</v>
      </c>
      <c r="R38" s="78" t="n">
        <f aca="false">IF(AND(ISNUMBER($A38),$A38&gt;=R$6,$A38&lt;=R$7),IFERROR(R$10*2/(SQRT(2*PI())*(R$8+R$9))*EXP(-0.5*(($A38-R$5)/IF($A38&lt;R$5,R$8,R$9))^2),0),0)</f>
        <v>0</v>
      </c>
      <c r="S38" s="78" t="n">
        <f aca="false">IF(AND(ISNUMBER($A38),$A38&gt;=S$6,$A38&lt;=S$7),IFERROR(S$10*2/(SQRT(2*PI())*(S$8+S$9))*EXP(-0.5*(($A38-S$5)/IF($A38&lt;S$5,S$8,S$9))^2),0),0)</f>
        <v>0</v>
      </c>
      <c r="T38" s="78" t="n">
        <f aca="false">IF(AND(ISNUMBER($A38),$A38&gt;=T$6,$A38&lt;=T$7),IFERROR(T$10*2/(SQRT(2*PI())*(T$8+T$9))*EXP(-0.5*(($A38-T$5)/IF($A38&lt;T$5,T$8,T$9))^2),0),0)</f>
        <v>0</v>
      </c>
      <c r="U38" s="78" t="n">
        <f aca="false">IF(AND(ISNUMBER($A38),$A38&gt;=U$6,$A38&lt;=U$7),IFERROR(U$10*2/(SQRT(2*PI())*(U$8+U$9))*EXP(-0.5*(($A38-U$5)/IF($A38&lt;U$5,U$8,U$9))^2),0),0)</f>
        <v>0</v>
      </c>
      <c r="V38" s="78" t="n">
        <f aca="false">IF(AND(ISNUMBER($A38),$A38&gt;=V$6,$A38&lt;=V$7),IFERROR(V$10*2/(SQRT(2*PI())*(V$8+V$9))*EXP(-0.5*(($A38-V$5)/IF($A38&lt;V$5,V$8,V$9))^2),0),0)</f>
        <v>0</v>
      </c>
      <c r="W38" s="78" t="n">
        <f aca="false">IF(AND(ISNUMBER($A38),$A38&gt;=W$6,$A38&lt;=W$7),IFERROR(W$10*2/(SQRT(2*PI())*(W$8+W$9))*EXP(-0.5*(($A38-W$5)/IF($A38&lt;W$5,W$8,W$9))^2),0),0)</f>
        <v>0</v>
      </c>
      <c r="X38" s="78" t="n">
        <f aca="false">IF(AND(ISNUMBER($A38),$A38&gt;=X$6,$A38&lt;=X$7),IFERROR(X$10*2/(SQRT(2*PI())*(X$8+X$9))*EXP(-0.5*(($A38-X$5)/IF($A38&lt;X$5,X$8,X$9))^2),0),0)</f>
        <v>0</v>
      </c>
      <c r="Y38" s="78" t="n">
        <f aca="false">IF(AND(ISNUMBER($A38),$A38&gt;=Y$6,$A38&lt;=Y$7),IFERROR(Y$10*2/(SQRT(2*PI())*(Y$8+Y$9))*EXP(-0.5*(($A38-Y$5)/IF($A38&lt;Y$5,Y$8,Y$9))^2),0),0)</f>
        <v>0</v>
      </c>
      <c r="Z38" s="78" t="n">
        <f aca="false">IF(AND(ISNUMBER($A38),$A38&gt;=Z$6,$A38&lt;=Z$7),IFERROR(Z$10*2/(SQRT(2*PI())*(Z$8+Z$9))*EXP(-0.5*(($A38-Z$5)/IF($A38&lt;Z$5,Z$8,Z$9))^2),0),0)</f>
        <v>0</v>
      </c>
      <c r="AA38" s="78" t="n">
        <f aca="false">IF(AND(ISNUMBER($A38),$A38&gt;=AA$6,$A38&lt;=AA$7),IFERROR(AA$10*2/(SQRT(2*PI())*(AA$8+AA$9))*EXP(-0.5*(($A38-AA$5)/IF($A38&lt;AA$5,AA$8,AA$9))^2),0),0)</f>
        <v>0</v>
      </c>
      <c r="AB38" s="78" t="n">
        <f aca="false">IF(AND(ISNUMBER($A38),$A38&gt;=AB$6,$A38&lt;=AB$7),IFERROR(AB$10*2/(SQRT(2*PI())*(AB$8+AB$9))*EXP(-0.5*(($A38-AB$5)/IF($A38&lt;AB$5,AB$8,AB$9))^2),0),0)</f>
        <v>0</v>
      </c>
      <c r="AC38" s="78" t="n">
        <f aca="false">IF(AND(ISNUMBER($A38),$A38&gt;=AC$6,$A38&lt;=AC$7),IFERROR(AC$10*2/(SQRT(2*PI())*(AC$8+AC$9))*EXP(-0.5*(($A38-AC$5)/IF($A38&lt;AC$5,AC$8,AC$9))^2),0),0)</f>
        <v>0</v>
      </c>
      <c r="AD38" s="78" t="n">
        <f aca="false">IF(AND(ISNUMBER($A38),$A38&gt;=AD$6,$A38&lt;=AD$7),IFERROR(AD$10*2/(SQRT(2*PI())*(AD$8+AD$9))*EXP(-0.5*(($A38-AD$5)/IF($A38&lt;AD$5,AD$8,AD$9))^2),0),0)</f>
        <v>0</v>
      </c>
      <c r="AE38" s="78" t="n">
        <f aca="false">IF(AND(ISNUMBER($A38),$A38&gt;=AE$6,$A38&lt;=AE$7),IFERROR(AE$10*2/(SQRT(2*PI())*(AE$8+AE$9))*EXP(-0.5*(($A38-AE$5)/IF($A38&lt;AE$5,AE$8,AE$9))^2),0),0)</f>
        <v>0</v>
      </c>
      <c r="AF38" s="78" t="n">
        <f aca="false">IF(AND(ISNUMBER($A38),$A38&gt;=AF$6,$A38&lt;=AF$7),IFERROR(AF$10*2/(SQRT(2*PI())*(AF$8+AF$9))*EXP(-0.5*(($A38-AF$5)/IF($A38&lt;AF$5,AF$8,AF$9))^2),0),0)</f>
        <v>0</v>
      </c>
      <c r="AG38" s="78" t="n">
        <f aca="false">IF(AND(ISNUMBER($A38),$A38&gt;=AG$6,$A38&lt;=AG$7),IFERROR(AG$10*2/(SQRT(2*PI())*(AG$8+AG$9))*EXP(-0.5*(($A38-AG$5)/IF($A38&lt;AG$5,AG$8,AG$9))^2),0),0)</f>
        <v>0</v>
      </c>
      <c r="AH38" s="78" t="n">
        <f aca="false">IF(AND(ISNUMBER($A38),$A38&gt;=AH$6,$A38&lt;=AH$7),IFERROR(AH$10*2/(SQRT(2*PI())*(AH$8+AH$9))*EXP(-0.5*(($A38-AH$5)/IF($A38&lt;AH$5,AH$8,AH$9))^2),0),0)</f>
        <v>0</v>
      </c>
      <c r="AI38" s="78" t="n">
        <f aca="false">IF(AND(ISNUMBER($A38),$A38&gt;=AI$6,$A38&lt;=AI$7),IFERROR(AI$10*2/(SQRT(2*PI())*(AI$8+AI$9))*EXP(-0.5*(($A38-AI$5)/IF($A38&lt;AI$5,AI$8,AI$9))^2),0),0)</f>
        <v>0</v>
      </c>
      <c r="AJ38" s="78" t="n">
        <f aca="false">IF(AND(ISNUMBER($A38),$A38&gt;=AJ$6,$A38&lt;=AJ$7),IFERROR(AJ$10*2/(SQRT(2*PI())*(AJ$8+AJ$9))*EXP(-0.5*(($A38-AJ$5)/IF($A38&lt;AJ$5,AJ$8,AJ$9))^2),0),0)</f>
        <v>0</v>
      </c>
      <c r="AK38" s="78" t="n">
        <f aca="false">IF(AND(ISNUMBER($A38),$A38&gt;=AK$6,$A38&lt;=AK$7),IFERROR(AK$10*2/(SQRT(2*PI())*(AK$8+AK$9))*EXP(-0.5*(($A38-AK$5)/IF($A38&lt;AK$5,AK$8,AK$9))^2),0),0)</f>
        <v>0</v>
      </c>
      <c r="AL38" s="78" t="n">
        <f aca="false">IF(AND(ISNUMBER($A38),$A38&gt;=AL$6,$A38&lt;=AL$7),IFERROR(AL$10*2/(SQRT(2*PI())*(AL$8+AL$9))*EXP(-0.5*(($A38-AL$5)/IF($A38&lt;AL$5,AL$8,AL$9))^2),0),0)</f>
        <v>0</v>
      </c>
      <c r="AM38" s="78" t="n">
        <f aca="false">IF(AND(ISNUMBER($A38),$A38&gt;=AM$6,$A38&lt;=AM$7),IFERROR(AM$10*2/(SQRT(2*PI())*(AM$8+AM$9))*EXP(-0.5*(($A38-AM$5)/IF($A38&lt;AM$5,AM$8,AM$9))^2),0),0)</f>
        <v>0</v>
      </c>
      <c r="AN38" s="78" t="n">
        <f aca="false">IF(AND(ISNUMBER($A38),$A38&gt;=AN$6,$A38&lt;=AN$7),IFERROR(AN$10*2/(SQRT(2*PI())*(AN$8+AN$9))*EXP(-0.5*(($A38-AN$5)/IF($A38&lt;AN$5,AN$8,AN$9))^2),0),0)</f>
        <v>0</v>
      </c>
      <c r="AO38" s="78" t="n">
        <f aca="false">IF(AND(ISNUMBER($A38),$A38&gt;=AO$6,$A38&lt;=AO$7),IFERROR(AO$10*2/(SQRT(2*PI())*(AO$8+AO$9))*EXP(-0.5*(($A38-AO$5)/IF($A38&lt;AO$5,AO$8,AO$9))^2),0),0)</f>
        <v>0</v>
      </c>
      <c r="AP38" s="78" t="n">
        <f aca="false">IF(AND(ISNUMBER($A38),$A38&gt;=AP$6,$A38&lt;=AP$7),IFERROR(AP$10*2/(SQRT(2*PI())*(AP$8+AP$9))*EXP(-0.5*(($A38-AP$5)/IF($A38&lt;AP$5,AP$8,AP$9))^2),0),0)</f>
        <v>0</v>
      </c>
      <c r="AQ38" s="78" t="n">
        <f aca="false">IF(AND(ISNUMBER($A38),$A38&gt;=AQ$6,$A38&lt;=AQ$7),IFERROR(AQ$10*2/(SQRT(2*PI())*(AQ$8+AQ$9))*EXP(-0.5*(($A38-AQ$5)/IF($A38&lt;AQ$5,AQ$8,AQ$9))^2),0),0)</f>
        <v>0</v>
      </c>
      <c r="AR38" s="78" t="n">
        <f aca="false">IF(AND(ISNUMBER($A38),$A38&gt;=AR$6,$A38&lt;=AR$7),IFERROR(AR$10*2/(SQRT(2*PI())*(AR$8+AR$9))*EXP(-0.5*(($A38-AR$5)/IF($A38&lt;AR$5,AR$8,AR$9))^2),0),0)</f>
        <v>0</v>
      </c>
      <c r="AS38" s="78" t="n">
        <f aca="false">IF(AND(ISNUMBER($A38),$A38&gt;=AS$6,$A38&lt;=AS$7),IFERROR(AS$10*2/(SQRT(2*PI())*(AS$8+AS$9))*EXP(-0.5*(($A38-AS$5)/IF($A38&lt;AS$5,AS$8,AS$9))^2),0),0)</f>
        <v>0</v>
      </c>
      <c r="AT38" s="78" t="n">
        <f aca="false">IF(AND(ISNUMBER($A38),$A38&gt;=AT$6,$A38&lt;=AT$7),IFERROR(AT$10*2/(SQRT(2*PI())*(AT$8+AT$9))*EXP(-0.5*(($A38-AT$5)/IF($A38&lt;AT$5,AT$8,AT$9))^2),0),0)</f>
        <v>0</v>
      </c>
      <c r="AU38" s="78" t="n">
        <f aca="false">IF(AND(ISNUMBER($A38),$A38&gt;=AU$6,$A38&lt;=AU$7),IFERROR(AU$10*2/(SQRT(2*PI())*(AU$8+AU$9))*EXP(-0.5*(($A38-AU$5)/IF($A38&lt;AU$5,AU$8,AU$9))^2),0),0)</f>
        <v>0</v>
      </c>
      <c r="AV38" s="78" t="n">
        <f aca="false">IF(AND(ISNUMBER($A38),$A38&gt;=AV$6,$A38&lt;=AV$7),IFERROR(AV$10*2/(SQRT(2*PI())*(AV$8+AV$9))*EXP(-0.5*(($A38-AV$5)/IF($A38&lt;AV$5,AV$8,AV$9))^2),0),0)</f>
        <v>0</v>
      </c>
      <c r="AW38" s="78" t="n">
        <f aca="false">IF(AND(ISNUMBER($A38),$A38&gt;=AW$6,$A38&lt;=AW$7),IFERROR(AW$10*2/(SQRT(2*PI())*(AW$8+AW$9))*EXP(-0.5*(($A38-AW$5)/IF($A38&lt;AW$5,AW$8,AW$9))^2),0),0)</f>
        <v>0</v>
      </c>
      <c r="AX38" s="78" t="n">
        <f aca="false">IF(AND(ISNUMBER($A38),$A38&gt;=AX$6,$A38&lt;=AX$7),IFERROR(AX$10*2/(SQRT(2*PI())*(AX$8+AX$9))*EXP(-0.5*(($A38-AX$5)/IF($A38&lt;AX$5,AX$8,AX$9))^2),0),0)</f>
        <v>0</v>
      </c>
      <c r="AY38" s="78" t="n">
        <f aca="false">IF(AND(ISNUMBER($A38),$A38&gt;=AY$6,$A38&lt;=AY$7),IFERROR(AY$10*2/(SQRT(2*PI())*(AY$8+AY$9))*EXP(-0.5*(($A38-AY$5)/IF($A38&lt;AY$5,AY$8,AY$9))^2),0),0)</f>
        <v>0</v>
      </c>
      <c r="AZ38" s="78" t="n">
        <f aca="false">IF(AND(ISNUMBER($A38),$A38&gt;=AZ$6,$A38&lt;=AZ$7),IFERROR(AZ$10*2/(SQRT(2*PI())*(AZ$8+AZ$9))*EXP(-0.5*(($A38-AZ$5)/IF($A38&lt;AZ$5,AZ$8,AZ$9))^2),0),0)</f>
        <v>0</v>
      </c>
      <c r="BA38" s="78" t="n">
        <f aca="false">IF(AND(ISNUMBER($A38),$A38&gt;=BA$6,$A38&lt;=BA$7),IFERROR(BA$10*2/(SQRT(2*PI())*(BA$8+BA$9))*EXP(-0.5*(($A38-BA$5)/IF($A38&lt;BA$5,BA$8,BA$9))^2),0),0)</f>
        <v>0</v>
      </c>
    </row>
    <row r="39" customFormat="false" ht="15" hidden="false" customHeight="false" outlineLevel="0" collapsed="false">
      <c r="A39" s="73" t="str">
        <f aca="false">IF(ISNUMBER('Batch Matches'!D39),'Batch Matches'!D39,"")</f>
        <v/>
      </c>
      <c r="B39" s="78" t="n">
        <f aca="false">SUM(G39:BA39)</f>
        <v>0</v>
      </c>
      <c r="C39" s="78" t="n">
        <f aca="false">MAX(G39:BA39)</f>
        <v>0</v>
      </c>
      <c r="D39" s="72" t="str">
        <f aca="false">IF(B39=0,"",MATCH(C39,G39:BA39,0))</f>
        <v/>
      </c>
      <c r="E39" s="78" t="n">
        <f aca="false">LARGE(G39:BA39,2)</f>
        <v>0</v>
      </c>
      <c r="F39" s="72" t="str">
        <f aca="false">IF(E39=0,"",MATCH(E39,G39:BA39,0))</f>
        <v/>
      </c>
      <c r="G39" s="78" t="n">
        <f aca="false">IF(AND(ISNUMBER($A39),$A39&gt;=G$6,$A39&lt;=G$7),IFERROR(G$10*2/(SQRT(2*PI())*(G$8+G$9))*EXP(-0.5*(($A39-G$5)/IF($A39&lt;G$5,G$8,G$9))^2),0),0)</f>
        <v>0</v>
      </c>
      <c r="H39" s="78" t="n">
        <f aca="false">IF(AND(ISNUMBER($A39),$A39&gt;=H$6,$A39&lt;=H$7),IFERROR(H$10*2/(SQRT(2*PI())*(H$8+H$9))*EXP(-0.5*(($A39-H$5)/IF($A39&lt;H$5,H$8,H$9))^2),0),0)</f>
        <v>0</v>
      </c>
      <c r="I39" s="78" t="n">
        <f aca="false">IF(AND(ISNUMBER($A39),$A39&gt;=I$6,$A39&lt;=I$7),IFERROR(I$10*2/(SQRT(2*PI())*(I$8+I$9))*EXP(-0.5*(($A39-I$5)/IF($A39&lt;I$5,I$8,I$9))^2),0),0)</f>
        <v>0</v>
      </c>
      <c r="J39" s="78" t="n">
        <f aca="false">IF(AND(ISNUMBER($A39),$A39&gt;=J$6,$A39&lt;=J$7),IFERROR(J$10*2/(SQRT(2*PI())*(J$8+J$9))*EXP(-0.5*(($A39-J$5)/IF($A39&lt;J$5,J$8,J$9))^2),0),0)</f>
        <v>0</v>
      </c>
      <c r="K39" s="78" t="n">
        <f aca="false">IF(AND(ISNUMBER($A39),$A39&gt;=K$6,$A39&lt;=K$7),IFERROR(K$10*2/(SQRT(2*PI())*(K$8+K$9))*EXP(-0.5*(($A39-K$5)/IF($A39&lt;K$5,K$8,K$9))^2),0),0)</f>
        <v>0</v>
      </c>
      <c r="L39" s="78" t="n">
        <f aca="false">IF(AND(ISNUMBER($A39),$A39&gt;=L$6,$A39&lt;=L$7),IFERROR(L$10*2/(SQRT(2*PI())*(L$8+L$9))*EXP(-0.5*(($A39-L$5)/IF($A39&lt;L$5,L$8,L$9))^2),0),0)</f>
        <v>0</v>
      </c>
      <c r="M39" s="78" t="n">
        <f aca="false">IF(AND(ISNUMBER($A39),$A39&gt;=M$6,$A39&lt;=M$7),IFERROR(M$10*2/(SQRT(2*PI())*(M$8+M$9))*EXP(-0.5*(($A39-M$5)/IF($A39&lt;M$5,M$8,M$9))^2),0),0)</f>
        <v>0</v>
      </c>
      <c r="N39" s="78" t="n">
        <f aca="false">IF(AND(ISNUMBER($A39),$A39&gt;=N$6,$A39&lt;=N$7),IFERROR(N$10*2/(SQRT(2*PI())*(N$8+N$9))*EXP(-0.5*(($A39-N$5)/IF($A39&lt;N$5,N$8,N$9))^2),0),0)</f>
        <v>0</v>
      </c>
      <c r="O39" s="78" t="n">
        <f aca="false">IF(AND(ISNUMBER($A39),$A39&gt;=O$6,$A39&lt;=O$7),IFERROR(O$10*2/(SQRT(2*PI())*(O$8+O$9))*EXP(-0.5*(($A39-O$5)/IF($A39&lt;O$5,O$8,O$9))^2),0),0)</f>
        <v>0</v>
      </c>
      <c r="P39" s="78" t="n">
        <f aca="false">IF(AND(ISNUMBER($A39),$A39&gt;=P$6,$A39&lt;=P$7),IFERROR(P$10*2/(SQRT(2*PI())*(P$8+P$9))*EXP(-0.5*(($A39-P$5)/IF($A39&lt;P$5,P$8,P$9))^2),0),0)</f>
        <v>0</v>
      </c>
      <c r="Q39" s="78" t="n">
        <f aca="false">IF(AND(ISNUMBER($A39),$A39&gt;=Q$6,$A39&lt;=Q$7),IFERROR(Q$10*2/(SQRT(2*PI())*(Q$8+Q$9))*EXP(-0.5*(($A39-Q$5)/IF($A39&lt;Q$5,Q$8,Q$9))^2),0),0)</f>
        <v>0</v>
      </c>
      <c r="R39" s="78" t="n">
        <f aca="false">IF(AND(ISNUMBER($A39),$A39&gt;=R$6,$A39&lt;=R$7),IFERROR(R$10*2/(SQRT(2*PI())*(R$8+R$9))*EXP(-0.5*(($A39-R$5)/IF($A39&lt;R$5,R$8,R$9))^2),0),0)</f>
        <v>0</v>
      </c>
      <c r="S39" s="78" t="n">
        <f aca="false">IF(AND(ISNUMBER($A39),$A39&gt;=S$6,$A39&lt;=S$7),IFERROR(S$10*2/(SQRT(2*PI())*(S$8+S$9))*EXP(-0.5*(($A39-S$5)/IF($A39&lt;S$5,S$8,S$9))^2),0),0)</f>
        <v>0</v>
      </c>
      <c r="T39" s="78" t="n">
        <f aca="false">IF(AND(ISNUMBER($A39),$A39&gt;=T$6,$A39&lt;=T$7),IFERROR(T$10*2/(SQRT(2*PI())*(T$8+T$9))*EXP(-0.5*(($A39-T$5)/IF($A39&lt;T$5,T$8,T$9))^2),0),0)</f>
        <v>0</v>
      </c>
      <c r="U39" s="78" t="n">
        <f aca="false">IF(AND(ISNUMBER($A39),$A39&gt;=U$6,$A39&lt;=U$7),IFERROR(U$10*2/(SQRT(2*PI())*(U$8+U$9))*EXP(-0.5*(($A39-U$5)/IF($A39&lt;U$5,U$8,U$9))^2),0),0)</f>
        <v>0</v>
      </c>
      <c r="V39" s="78" t="n">
        <f aca="false">IF(AND(ISNUMBER($A39),$A39&gt;=V$6,$A39&lt;=V$7),IFERROR(V$10*2/(SQRT(2*PI())*(V$8+V$9))*EXP(-0.5*(($A39-V$5)/IF($A39&lt;V$5,V$8,V$9))^2),0),0)</f>
        <v>0</v>
      </c>
      <c r="W39" s="78" t="n">
        <f aca="false">IF(AND(ISNUMBER($A39),$A39&gt;=W$6,$A39&lt;=W$7),IFERROR(W$10*2/(SQRT(2*PI())*(W$8+W$9))*EXP(-0.5*(($A39-W$5)/IF($A39&lt;W$5,W$8,W$9))^2),0),0)</f>
        <v>0</v>
      </c>
      <c r="X39" s="78" t="n">
        <f aca="false">IF(AND(ISNUMBER($A39),$A39&gt;=X$6,$A39&lt;=X$7),IFERROR(X$10*2/(SQRT(2*PI())*(X$8+X$9))*EXP(-0.5*(($A39-X$5)/IF($A39&lt;X$5,X$8,X$9))^2),0),0)</f>
        <v>0</v>
      </c>
      <c r="Y39" s="78" t="n">
        <f aca="false">IF(AND(ISNUMBER($A39),$A39&gt;=Y$6,$A39&lt;=Y$7),IFERROR(Y$10*2/(SQRT(2*PI())*(Y$8+Y$9))*EXP(-0.5*(($A39-Y$5)/IF($A39&lt;Y$5,Y$8,Y$9))^2),0),0)</f>
        <v>0</v>
      </c>
      <c r="Z39" s="78" t="n">
        <f aca="false">IF(AND(ISNUMBER($A39),$A39&gt;=Z$6,$A39&lt;=Z$7),IFERROR(Z$10*2/(SQRT(2*PI())*(Z$8+Z$9))*EXP(-0.5*(($A39-Z$5)/IF($A39&lt;Z$5,Z$8,Z$9))^2),0),0)</f>
        <v>0</v>
      </c>
      <c r="AA39" s="78" t="n">
        <f aca="false">IF(AND(ISNUMBER($A39),$A39&gt;=AA$6,$A39&lt;=AA$7),IFERROR(AA$10*2/(SQRT(2*PI())*(AA$8+AA$9))*EXP(-0.5*(($A39-AA$5)/IF($A39&lt;AA$5,AA$8,AA$9))^2),0),0)</f>
        <v>0</v>
      </c>
      <c r="AB39" s="78" t="n">
        <f aca="false">IF(AND(ISNUMBER($A39),$A39&gt;=AB$6,$A39&lt;=AB$7),IFERROR(AB$10*2/(SQRT(2*PI())*(AB$8+AB$9))*EXP(-0.5*(($A39-AB$5)/IF($A39&lt;AB$5,AB$8,AB$9))^2),0),0)</f>
        <v>0</v>
      </c>
      <c r="AC39" s="78" t="n">
        <f aca="false">IF(AND(ISNUMBER($A39),$A39&gt;=AC$6,$A39&lt;=AC$7),IFERROR(AC$10*2/(SQRT(2*PI())*(AC$8+AC$9))*EXP(-0.5*(($A39-AC$5)/IF($A39&lt;AC$5,AC$8,AC$9))^2),0),0)</f>
        <v>0</v>
      </c>
      <c r="AD39" s="78" t="n">
        <f aca="false">IF(AND(ISNUMBER($A39),$A39&gt;=AD$6,$A39&lt;=AD$7),IFERROR(AD$10*2/(SQRT(2*PI())*(AD$8+AD$9))*EXP(-0.5*(($A39-AD$5)/IF($A39&lt;AD$5,AD$8,AD$9))^2),0),0)</f>
        <v>0</v>
      </c>
      <c r="AE39" s="78" t="n">
        <f aca="false">IF(AND(ISNUMBER($A39),$A39&gt;=AE$6,$A39&lt;=AE$7),IFERROR(AE$10*2/(SQRT(2*PI())*(AE$8+AE$9))*EXP(-0.5*(($A39-AE$5)/IF($A39&lt;AE$5,AE$8,AE$9))^2),0),0)</f>
        <v>0</v>
      </c>
      <c r="AF39" s="78" t="n">
        <f aca="false">IF(AND(ISNUMBER($A39),$A39&gt;=AF$6,$A39&lt;=AF$7),IFERROR(AF$10*2/(SQRT(2*PI())*(AF$8+AF$9))*EXP(-0.5*(($A39-AF$5)/IF($A39&lt;AF$5,AF$8,AF$9))^2),0),0)</f>
        <v>0</v>
      </c>
      <c r="AG39" s="78" t="n">
        <f aca="false">IF(AND(ISNUMBER($A39),$A39&gt;=AG$6,$A39&lt;=AG$7),IFERROR(AG$10*2/(SQRT(2*PI())*(AG$8+AG$9))*EXP(-0.5*(($A39-AG$5)/IF($A39&lt;AG$5,AG$8,AG$9))^2),0),0)</f>
        <v>0</v>
      </c>
      <c r="AH39" s="78" t="n">
        <f aca="false">IF(AND(ISNUMBER($A39),$A39&gt;=AH$6,$A39&lt;=AH$7),IFERROR(AH$10*2/(SQRT(2*PI())*(AH$8+AH$9))*EXP(-0.5*(($A39-AH$5)/IF($A39&lt;AH$5,AH$8,AH$9))^2),0),0)</f>
        <v>0</v>
      </c>
      <c r="AI39" s="78" t="n">
        <f aca="false">IF(AND(ISNUMBER($A39),$A39&gt;=AI$6,$A39&lt;=AI$7),IFERROR(AI$10*2/(SQRT(2*PI())*(AI$8+AI$9))*EXP(-0.5*(($A39-AI$5)/IF($A39&lt;AI$5,AI$8,AI$9))^2),0),0)</f>
        <v>0</v>
      </c>
      <c r="AJ39" s="78" t="n">
        <f aca="false">IF(AND(ISNUMBER($A39),$A39&gt;=AJ$6,$A39&lt;=AJ$7),IFERROR(AJ$10*2/(SQRT(2*PI())*(AJ$8+AJ$9))*EXP(-0.5*(($A39-AJ$5)/IF($A39&lt;AJ$5,AJ$8,AJ$9))^2),0),0)</f>
        <v>0</v>
      </c>
      <c r="AK39" s="78" t="n">
        <f aca="false">IF(AND(ISNUMBER($A39),$A39&gt;=AK$6,$A39&lt;=AK$7),IFERROR(AK$10*2/(SQRT(2*PI())*(AK$8+AK$9))*EXP(-0.5*(($A39-AK$5)/IF($A39&lt;AK$5,AK$8,AK$9))^2),0),0)</f>
        <v>0</v>
      </c>
      <c r="AL39" s="78" t="n">
        <f aca="false">IF(AND(ISNUMBER($A39),$A39&gt;=AL$6,$A39&lt;=AL$7),IFERROR(AL$10*2/(SQRT(2*PI())*(AL$8+AL$9))*EXP(-0.5*(($A39-AL$5)/IF($A39&lt;AL$5,AL$8,AL$9))^2),0),0)</f>
        <v>0</v>
      </c>
      <c r="AM39" s="78" t="n">
        <f aca="false">IF(AND(ISNUMBER($A39),$A39&gt;=AM$6,$A39&lt;=AM$7),IFERROR(AM$10*2/(SQRT(2*PI())*(AM$8+AM$9))*EXP(-0.5*(($A39-AM$5)/IF($A39&lt;AM$5,AM$8,AM$9))^2),0),0)</f>
        <v>0</v>
      </c>
      <c r="AN39" s="78" t="n">
        <f aca="false">IF(AND(ISNUMBER($A39),$A39&gt;=AN$6,$A39&lt;=AN$7),IFERROR(AN$10*2/(SQRT(2*PI())*(AN$8+AN$9))*EXP(-0.5*(($A39-AN$5)/IF($A39&lt;AN$5,AN$8,AN$9))^2),0),0)</f>
        <v>0</v>
      </c>
      <c r="AO39" s="78" t="n">
        <f aca="false">IF(AND(ISNUMBER($A39),$A39&gt;=AO$6,$A39&lt;=AO$7),IFERROR(AO$10*2/(SQRT(2*PI())*(AO$8+AO$9))*EXP(-0.5*(($A39-AO$5)/IF($A39&lt;AO$5,AO$8,AO$9))^2),0),0)</f>
        <v>0</v>
      </c>
      <c r="AP39" s="78" t="n">
        <f aca="false">IF(AND(ISNUMBER($A39),$A39&gt;=AP$6,$A39&lt;=AP$7),IFERROR(AP$10*2/(SQRT(2*PI())*(AP$8+AP$9))*EXP(-0.5*(($A39-AP$5)/IF($A39&lt;AP$5,AP$8,AP$9))^2),0),0)</f>
        <v>0</v>
      </c>
      <c r="AQ39" s="78" t="n">
        <f aca="false">IF(AND(ISNUMBER($A39),$A39&gt;=AQ$6,$A39&lt;=AQ$7),IFERROR(AQ$10*2/(SQRT(2*PI())*(AQ$8+AQ$9))*EXP(-0.5*(($A39-AQ$5)/IF($A39&lt;AQ$5,AQ$8,AQ$9))^2),0),0)</f>
        <v>0</v>
      </c>
      <c r="AR39" s="78" t="n">
        <f aca="false">IF(AND(ISNUMBER($A39),$A39&gt;=AR$6,$A39&lt;=AR$7),IFERROR(AR$10*2/(SQRT(2*PI())*(AR$8+AR$9))*EXP(-0.5*(($A39-AR$5)/IF($A39&lt;AR$5,AR$8,AR$9))^2),0),0)</f>
        <v>0</v>
      </c>
      <c r="AS39" s="78" t="n">
        <f aca="false">IF(AND(ISNUMBER($A39),$A39&gt;=AS$6,$A39&lt;=AS$7),IFERROR(AS$10*2/(SQRT(2*PI())*(AS$8+AS$9))*EXP(-0.5*(($A39-AS$5)/IF($A39&lt;AS$5,AS$8,AS$9))^2),0),0)</f>
        <v>0</v>
      </c>
      <c r="AT39" s="78" t="n">
        <f aca="false">IF(AND(ISNUMBER($A39),$A39&gt;=AT$6,$A39&lt;=AT$7),IFERROR(AT$10*2/(SQRT(2*PI())*(AT$8+AT$9))*EXP(-0.5*(($A39-AT$5)/IF($A39&lt;AT$5,AT$8,AT$9))^2),0),0)</f>
        <v>0</v>
      </c>
      <c r="AU39" s="78" t="n">
        <f aca="false">IF(AND(ISNUMBER($A39),$A39&gt;=AU$6,$A39&lt;=AU$7),IFERROR(AU$10*2/(SQRT(2*PI())*(AU$8+AU$9))*EXP(-0.5*(($A39-AU$5)/IF($A39&lt;AU$5,AU$8,AU$9))^2),0),0)</f>
        <v>0</v>
      </c>
      <c r="AV39" s="78" t="n">
        <f aca="false">IF(AND(ISNUMBER($A39),$A39&gt;=AV$6,$A39&lt;=AV$7),IFERROR(AV$10*2/(SQRT(2*PI())*(AV$8+AV$9))*EXP(-0.5*(($A39-AV$5)/IF($A39&lt;AV$5,AV$8,AV$9))^2),0),0)</f>
        <v>0</v>
      </c>
      <c r="AW39" s="78" t="n">
        <f aca="false">IF(AND(ISNUMBER($A39),$A39&gt;=AW$6,$A39&lt;=AW$7),IFERROR(AW$10*2/(SQRT(2*PI())*(AW$8+AW$9))*EXP(-0.5*(($A39-AW$5)/IF($A39&lt;AW$5,AW$8,AW$9))^2),0),0)</f>
        <v>0</v>
      </c>
      <c r="AX39" s="78" t="n">
        <f aca="false">IF(AND(ISNUMBER($A39),$A39&gt;=AX$6,$A39&lt;=AX$7),IFERROR(AX$10*2/(SQRT(2*PI())*(AX$8+AX$9))*EXP(-0.5*(($A39-AX$5)/IF($A39&lt;AX$5,AX$8,AX$9))^2),0),0)</f>
        <v>0</v>
      </c>
      <c r="AY39" s="78" t="n">
        <f aca="false">IF(AND(ISNUMBER($A39),$A39&gt;=AY$6,$A39&lt;=AY$7),IFERROR(AY$10*2/(SQRT(2*PI())*(AY$8+AY$9))*EXP(-0.5*(($A39-AY$5)/IF($A39&lt;AY$5,AY$8,AY$9))^2),0),0)</f>
        <v>0</v>
      </c>
      <c r="AZ39" s="78" t="n">
        <f aca="false">IF(AND(ISNUMBER($A39),$A39&gt;=AZ$6,$A39&lt;=AZ$7),IFERROR(AZ$10*2/(SQRT(2*PI())*(AZ$8+AZ$9))*EXP(-0.5*(($A39-AZ$5)/IF($A39&lt;AZ$5,AZ$8,AZ$9))^2),0),0)</f>
        <v>0</v>
      </c>
      <c r="BA39" s="78" t="n">
        <f aca="false">IF(AND(ISNUMBER($A39),$A39&gt;=BA$6,$A39&lt;=BA$7),IFERROR(BA$10*2/(SQRT(2*PI())*(BA$8+BA$9))*EXP(-0.5*(($A39-BA$5)/IF($A39&lt;BA$5,BA$8,BA$9))^2),0),0)</f>
        <v>0</v>
      </c>
    </row>
    <row r="40" customFormat="false" ht="15" hidden="false" customHeight="false" outlineLevel="0" collapsed="false">
      <c r="A40" s="73" t="str">
        <f aca="false">IF(ISNUMBER('Batch Matches'!D40),'Batch Matches'!D40,"")</f>
        <v/>
      </c>
      <c r="B40" s="78" t="n">
        <f aca="false">SUM(G40:BA40)</f>
        <v>0</v>
      </c>
      <c r="C40" s="78" t="n">
        <f aca="false">MAX(G40:BA40)</f>
        <v>0</v>
      </c>
      <c r="D40" s="72" t="str">
        <f aca="false">IF(B40=0,"",MATCH(C40,G40:BA40,0))</f>
        <v/>
      </c>
      <c r="E40" s="78" t="n">
        <f aca="false">LARGE(G40:BA40,2)</f>
        <v>0</v>
      </c>
      <c r="F40" s="72" t="str">
        <f aca="false">IF(E40=0,"",MATCH(E40,G40:BA40,0))</f>
        <v/>
      </c>
      <c r="G40" s="78" t="n">
        <f aca="false">IF(AND(ISNUMBER($A40),$A40&gt;=G$6,$A40&lt;=G$7),IFERROR(G$10*2/(SQRT(2*PI())*(G$8+G$9))*EXP(-0.5*(($A40-G$5)/IF($A40&lt;G$5,G$8,G$9))^2),0),0)</f>
        <v>0</v>
      </c>
      <c r="H40" s="78" t="n">
        <f aca="false">IF(AND(ISNUMBER($A40),$A40&gt;=H$6,$A40&lt;=H$7),IFERROR(H$10*2/(SQRT(2*PI())*(H$8+H$9))*EXP(-0.5*(($A40-H$5)/IF($A40&lt;H$5,H$8,H$9))^2),0),0)</f>
        <v>0</v>
      </c>
      <c r="I40" s="78" t="n">
        <f aca="false">IF(AND(ISNUMBER($A40),$A40&gt;=I$6,$A40&lt;=I$7),IFERROR(I$10*2/(SQRT(2*PI())*(I$8+I$9))*EXP(-0.5*(($A40-I$5)/IF($A40&lt;I$5,I$8,I$9))^2),0),0)</f>
        <v>0</v>
      </c>
      <c r="J40" s="78" t="n">
        <f aca="false">IF(AND(ISNUMBER($A40),$A40&gt;=J$6,$A40&lt;=J$7),IFERROR(J$10*2/(SQRT(2*PI())*(J$8+J$9))*EXP(-0.5*(($A40-J$5)/IF($A40&lt;J$5,J$8,J$9))^2),0),0)</f>
        <v>0</v>
      </c>
      <c r="K40" s="78" t="n">
        <f aca="false">IF(AND(ISNUMBER($A40),$A40&gt;=K$6,$A40&lt;=K$7),IFERROR(K$10*2/(SQRT(2*PI())*(K$8+K$9))*EXP(-0.5*(($A40-K$5)/IF($A40&lt;K$5,K$8,K$9))^2),0),0)</f>
        <v>0</v>
      </c>
      <c r="L40" s="78" t="n">
        <f aca="false">IF(AND(ISNUMBER($A40),$A40&gt;=L$6,$A40&lt;=L$7),IFERROR(L$10*2/(SQRT(2*PI())*(L$8+L$9))*EXP(-0.5*(($A40-L$5)/IF($A40&lt;L$5,L$8,L$9))^2),0),0)</f>
        <v>0</v>
      </c>
      <c r="M40" s="78" t="n">
        <f aca="false">IF(AND(ISNUMBER($A40),$A40&gt;=M$6,$A40&lt;=M$7),IFERROR(M$10*2/(SQRT(2*PI())*(M$8+M$9))*EXP(-0.5*(($A40-M$5)/IF($A40&lt;M$5,M$8,M$9))^2),0),0)</f>
        <v>0</v>
      </c>
      <c r="N40" s="78" t="n">
        <f aca="false">IF(AND(ISNUMBER($A40),$A40&gt;=N$6,$A40&lt;=N$7),IFERROR(N$10*2/(SQRT(2*PI())*(N$8+N$9))*EXP(-0.5*(($A40-N$5)/IF($A40&lt;N$5,N$8,N$9))^2),0),0)</f>
        <v>0</v>
      </c>
      <c r="O40" s="78" t="n">
        <f aca="false">IF(AND(ISNUMBER($A40),$A40&gt;=O$6,$A40&lt;=O$7),IFERROR(O$10*2/(SQRT(2*PI())*(O$8+O$9))*EXP(-0.5*(($A40-O$5)/IF($A40&lt;O$5,O$8,O$9))^2),0),0)</f>
        <v>0</v>
      </c>
      <c r="P40" s="78" t="n">
        <f aca="false">IF(AND(ISNUMBER($A40),$A40&gt;=P$6,$A40&lt;=P$7),IFERROR(P$10*2/(SQRT(2*PI())*(P$8+P$9))*EXP(-0.5*(($A40-P$5)/IF($A40&lt;P$5,P$8,P$9))^2),0),0)</f>
        <v>0</v>
      </c>
      <c r="Q40" s="78" t="n">
        <f aca="false">IF(AND(ISNUMBER($A40),$A40&gt;=Q$6,$A40&lt;=Q$7),IFERROR(Q$10*2/(SQRT(2*PI())*(Q$8+Q$9))*EXP(-0.5*(($A40-Q$5)/IF($A40&lt;Q$5,Q$8,Q$9))^2),0),0)</f>
        <v>0</v>
      </c>
      <c r="R40" s="78" t="n">
        <f aca="false">IF(AND(ISNUMBER($A40),$A40&gt;=R$6,$A40&lt;=R$7),IFERROR(R$10*2/(SQRT(2*PI())*(R$8+R$9))*EXP(-0.5*(($A40-R$5)/IF($A40&lt;R$5,R$8,R$9))^2),0),0)</f>
        <v>0</v>
      </c>
      <c r="S40" s="78" t="n">
        <f aca="false">IF(AND(ISNUMBER($A40),$A40&gt;=S$6,$A40&lt;=S$7),IFERROR(S$10*2/(SQRT(2*PI())*(S$8+S$9))*EXP(-0.5*(($A40-S$5)/IF($A40&lt;S$5,S$8,S$9))^2),0),0)</f>
        <v>0</v>
      </c>
      <c r="T40" s="78" t="n">
        <f aca="false">IF(AND(ISNUMBER($A40),$A40&gt;=T$6,$A40&lt;=T$7),IFERROR(T$10*2/(SQRT(2*PI())*(T$8+T$9))*EXP(-0.5*(($A40-T$5)/IF($A40&lt;T$5,T$8,T$9))^2),0),0)</f>
        <v>0</v>
      </c>
      <c r="U40" s="78" t="n">
        <f aca="false">IF(AND(ISNUMBER($A40),$A40&gt;=U$6,$A40&lt;=U$7),IFERROR(U$10*2/(SQRT(2*PI())*(U$8+U$9))*EXP(-0.5*(($A40-U$5)/IF($A40&lt;U$5,U$8,U$9))^2),0),0)</f>
        <v>0</v>
      </c>
      <c r="V40" s="78" t="n">
        <f aca="false">IF(AND(ISNUMBER($A40),$A40&gt;=V$6,$A40&lt;=V$7),IFERROR(V$10*2/(SQRT(2*PI())*(V$8+V$9))*EXP(-0.5*(($A40-V$5)/IF($A40&lt;V$5,V$8,V$9))^2),0),0)</f>
        <v>0</v>
      </c>
      <c r="W40" s="78" t="n">
        <f aca="false">IF(AND(ISNUMBER($A40),$A40&gt;=W$6,$A40&lt;=W$7),IFERROR(W$10*2/(SQRT(2*PI())*(W$8+W$9))*EXP(-0.5*(($A40-W$5)/IF($A40&lt;W$5,W$8,W$9))^2),0),0)</f>
        <v>0</v>
      </c>
      <c r="X40" s="78" t="n">
        <f aca="false">IF(AND(ISNUMBER($A40),$A40&gt;=X$6,$A40&lt;=X$7),IFERROR(X$10*2/(SQRT(2*PI())*(X$8+X$9))*EXP(-0.5*(($A40-X$5)/IF($A40&lt;X$5,X$8,X$9))^2),0),0)</f>
        <v>0</v>
      </c>
      <c r="Y40" s="78" t="n">
        <f aca="false">IF(AND(ISNUMBER($A40),$A40&gt;=Y$6,$A40&lt;=Y$7),IFERROR(Y$10*2/(SQRT(2*PI())*(Y$8+Y$9))*EXP(-0.5*(($A40-Y$5)/IF($A40&lt;Y$5,Y$8,Y$9))^2),0),0)</f>
        <v>0</v>
      </c>
      <c r="Z40" s="78" t="n">
        <f aca="false">IF(AND(ISNUMBER($A40),$A40&gt;=Z$6,$A40&lt;=Z$7),IFERROR(Z$10*2/(SQRT(2*PI())*(Z$8+Z$9))*EXP(-0.5*(($A40-Z$5)/IF($A40&lt;Z$5,Z$8,Z$9))^2),0),0)</f>
        <v>0</v>
      </c>
      <c r="AA40" s="78" t="n">
        <f aca="false">IF(AND(ISNUMBER($A40),$A40&gt;=AA$6,$A40&lt;=AA$7),IFERROR(AA$10*2/(SQRT(2*PI())*(AA$8+AA$9))*EXP(-0.5*(($A40-AA$5)/IF($A40&lt;AA$5,AA$8,AA$9))^2),0),0)</f>
        <v>0</v>
      </c>
      <c r="AB40" s="78" t="n">
        <f aca="false">IF(AND(ISNUMBER($A40),$A40&gt;=AB$6,$A40&lt;=AB$7),IFERROR(AB$10*2/(SQRT(2*PI())*(AB$8+AB$9))*EXP(-0.5*(($A40-AB$5)/IF($A40&lt;AB$5,AB$8,AB$9))^2),0),0)</f>
        <v>0</v>
      </c>
      <c r="AC40" s="78" t="n">
        <f aca="false">IF(AND(ISNUMBER($A40),$A40&gt;=AC$6,$A40&lt;=AC$7),IFERROR(AC$10*2/(SQRT(2*PI())*(AC$8+AC$9))*EXP(-0.5*(($A40-AC$5)/IF($A40&lt;AC$5,AC$8,AC$9))^2),0),0)</f>
        <v>0</v>
      </c>
      <c r="AD40" s="78" t="n">
        <f aca="false">IF(AND(ISNUMBER($A40),$A40&gt;=AD$6,$A40&lt;=AD$7),IFERROR(AD$10*2/(SQRT(2*PI())*(AD$8+AD$9))*EXP(-0.5*(($A40-AD$5)/IF($A40&lt;AD$5,AD$8,AD$9))^2),0),0)</f>
        <v>0</v>
      </c>
      <c r="AE40" s="78" t="n">
        <f aca="false">IF(AND(ISNUMBER($A40),$A40&gt;=AE$6,$A40&lt;=AE$7),IFERROR(AE$10*2/(SQRT(2*PI())*(AE$8+AE$9))*EXP(-0.5*(($A40-AE$5)/IF($A40&lt;AE$5,AE$8,AE$9))^2),0),0)</f>
        <v>0</v>
      </c>
      <c r="AF40" s="78" t="n">
        <f aca="false">IF(AND(ISNUMBER($A40),$A40&gt;=AF$6,$A40&lt;=AF$7),IFERROR(AF$10*2/(SQRT(2*PI())*(AF$8+AF$9))*EXP(-0.5*(($A40-AF$5)/IF($A40&lt;AF$5,AF$8,AF$9))^2),0),0)</f>
        <v>0</v>
      </c>
      <c r="AG40" s="78" t="n">
        <f aca="false">IF(AND(ISNUMBER($A40),$A40&gt;=AG$6,$A40&lt;=AG$7),IFERROR(AG$10*2/(SQRT(2*PI())*(AG$8+AG$9))*EXP(-0.5*(($A40-AG$5)/IF($A40&lt;AG$5,AG$8,AG$9))^2),0),0)</f>
        <v>0</v>
      </c>
      <c r="AH40" s="78" t="n">
        <f aca="false">IF(AND(ISNUMBER($A40),$A40&gt;=AH$6,$A40&lt;=AH$7),IFERROR(AH$10*2/(SQRT(2*PI())*(AH$8+AH$9))*EXP(-0.5*(($A40-AH$5)/IF($A40&lt;AH$5,AH$8,AH$9))^2),0),0)</f>
        <v>0</v>
      </c>
      <c r="AI40" s="78" t="n">
        <f aca="false">IF(AND(ISNUMBER($A40),$A40&gt;=AI$6,$A40&lt;=AI$7),IFERROR(AI$10*2/(SQRT(2*PI())*(AI$8+AI$9))*EXP(-0.5*(($A40-AI$5)/IF($A40&lt;AI$5,AI$8,AI$9))^2),0),0)</f>
        <v>0</v>
      </c>
      <c r="AJ40" s="78" t="n">
        <f aca="false">IF(AND(ISNUMBER($A40),$A40&gt;=AJ$6,$A40&lt;=AJ$7),IFERROR(AJ$10*2/(SQRT(2*PI())*(AJ$8+AJ$9))*EXP(-0.5*(($A40-AJ$5)/IF($A40&lt;AJ$5,AJ$8,AJ$9))^2),0),0)</f>
        <v>0</v>
      </c>
      <c r="AK40" s="78" t="n">
        <f aca="false">IF(AND(ISNUMBER($A40),$A40&gt;=AK$6,$A40&lt;=AK$7),IFERROR(AK$10*2/(SQRT(2*PI())*(AK$8+AK$9))*EXP(-0.5*(($A40-AK$5)/IF($A40&lt;AK$5,AK$8,AK$9))^2),0),0)</f>
        <v>0</v>
      </c>
      <c r="AL40" s="78" t="n">
        <f aca="false">IF(AND(ISNUMBER($A40),$A40&gt;=AL$6,$A40&lt;=AL$7),IFERROR(AL$10*2/(SQRT(2*PI())*(AL$8+AL$9))*EXP(-0.5*(($A40-AL$5)/IF($A40&lt;AL$5,AL$8,AL$9))^2),0),0)</f>
        <v>0</v>
      </c>
      <c r="AM40" s="78" t="n">
        <f aca="false">IF(AND(ISNUMBER($A40),$A40&gt;=AM$6,$A40&lt;=AM$7),IFERROR(AM$10*2/(SQRT(2*PI())*(AM$8+AM$9))*EXP(-0.5*(($A40-AM$5)/IF($A40&lt;AM$5,AM$8,AM$9))^2),0),0)</f>
        <v>0</v>
      </c>
      <c r="AN40" s="78" t="n">
        <f aca="false">IF(AND(ISNUMBER($A40),$A40&gt;=AN$6,$A40&lt;=AN$7),IFERROR(AN$10*2/(SQRT(2*PI())*(AN$8+AN$9))*EXP(-0.5*(($A40-AN$5)/IF($A40&lt;AN$5,AN$8,AN$9))^2),0),0)</f>
        <v>0</v>
      </c>
      <c r="AO40" s="78" t="n">
        <f aca="false">IF(AND(ISNUMBER($A40),$A40&gt;=AO$6,$A40&lt;=AO$7),IFERROR(AO$10*2/(SQRT(2*PI())*(AO$8+AO$9))*EXP(-0.5*(($A40-AO$5)/IF($A40&lt;AO$5,AO$8,AO$9))^2),0),0)</f>
        <v>0</v>
      </c>
      <c r="AP40" s="78" t="n">
        <f aca="false">IF(AND(ISNUMBER($A40),$A40&gt;=AP$6,$A40&lt;=AP$7),IFERROR(AP$10*2/(SQRT(2*PI())*(AP$8+AP$9))*EXP(-0.5*(($A40-AP$5)/IF($A40&lt;AP$5,AP$8,AP$9))^2),0),0)</f>
        <v>0</v>
      </c>
      <c r="AQ40" s="78" t="n">
        <f aca="false">IF(AND(ISNUMBER($A40),$A40&gt;=AQ$6,$A40&lt;=AQ$7),IFERROR(AQ$10*2/(SQRT(2*PI())*(AQ$8+AQ$9))*EXP(-0.5*(($A40-AQ$5)/IF($A40&lt;AQ$5,AQ$8,AQ$9))^2),0),0)</f>
        <v>0</v>
      </c>
      <c r="AR40" s="78" t="n">
        <f aca="false">IF(AND(ISNUMBER($A40),$A40&gt;=AR$6,$A40&lt;=AR$7),IFERROR(AR$10*2/(SQRT(2*PI())*(AR$8+AR$9))*EXP(-0.5*(($A40-AR$5)/IF($A40&lt;AR$5,AR$8,AR$9))^2),0),0)</f>
        <v>0</v>
      </c>
      <c r="AS40" s="78" t="n">
        <f aca="false">IF(AND(ISNUMBER($A40),$A40&gt;=AS$6,$A40&lt;=AS$7),IFERROR(AS$10*2/(SQRT(2*PI())*(AS$8+AS$9))*EXP(-0.5*(($A40-AS$5)/IF($A40&lt;AS$5,AS$8,AS$9))^2),0),0)</f>
        <v>0</v>
      </c>
      <c r="AT40" s="78" t="n">
        <f aca="false">IF(AND(ISNUMBER($A40),$A40&gt;=AT$6,$A40&lt;=AT$7),IFERROR(AT$10*2/(SQRT(2*PI())*(AT$8+AT$9))*EXP(-0.5*(($A40-AT$5)/IF($A40&lt;AT$5,AT$8,AT$9))^2),0),0)</f>
        <v>0</v>
      </c>
      <c r="AU40" s="78" t="n">
        <f aca="false">IF(AND(ISNUMBER($A40),$A40&gt;=AU$6,$A40&lt;=AU$7),IFERROR(AU$10*2/(SQRT(2*PI())*(AU$8+AU$9))*EXP(-0.5*(($A40-AU$5)/IF($A40&lt;AU$5,AU$8,AU$9))^2),0),0)</f>
        <v>0</v>
      </c>
      <c r="AV40" s="78" t="n">
        <f aca="false">IF(AND(ISNUMBER($A40),$A40&gt;=AV$6,$A40&lt;=AV$7),IFERROR(AV$10*2/(SQRT(2*PI())*(AV$8+AV$9))*EXP(-0.5*(($A40-AV$5)/IF($A40&lt;AV$5,AV$8,AV$9))^2),0),0)</f>
        <v>0</v>
      </c>
      <c r="AW40" s="78" t="n">
        <f aca="false">IF(AND(ISNUMBER($A40),$A40&gt;=AW$6,$A40&lt;=AW$7),IFERROR(AW$10*2/(SQRT(2*PI())*(AW$8+AW$9))*EXP(-0.5*(($A40-AW$5)/IF($A40&lt;AW$5,AW$8,AW$9))^2),0),0)</f>
        <v>0</v>
      </c>
      <c r="AX40" s="78" t="n">
        <f aca="false">IF(AND(ISNUMBER($A40),$A40&gt;=AX$6,$A40&lt;=AX$7),IFERROR(AX$10*2/(SQRT(2*PI())*(AX$8+AX$9))*EXP(-0.5*(($A40-AX$5)/IF($A40&lt;AX$5,AX$8,AX$9))^2),0),0)</f>
        <v>0</v>
      </c>
      <c r="AY40" s="78" t="n">
        <f aca="false">IF(AND(ISNUMBER($A40),$A40&gt;=AY$6,$A40&lt;=AY$7),IFERROR(AY$10*2/(SQRT(2*PI())*(AY$8+AY$9))*EXP(-0.5*(($A40-AY$5)/IF($A40&lt;AY$5,AY$8,AY$9))^2),0),0)</f>
        <v>0</v>
      </c>
      <c r="AZ40" s="78" t="n">
        <f aca="false">IF(AND(ISNUMBER($A40),$A40&gt;=AZ$6,$A40&lt;=AZ$7),IFERROR(AZ$10*2/(SQRT(2*PI())*(AZ$8+AZ$9))*EXP(-0.5*(($A40-AZ$5)/IF($A40&lt;AZ$5,AZ$8,AZ$9))^2),0),0)</f>
        <v>0</v>
      </c>
      <c r="BA40" s="78" t="n">
        <f aca="false">IF(AND(ISNUMBER($A40),$A40&gt;=BA$6,$A40&lt;=BA$7),IFERROR(BA$10*2/(SQRT(2*PI())*(BA$8+BA$9))*EXP(-0.5*(($A40-BA$5)/IF($A40&lt;BA$5,BA$8,BA$9))^2),0),0)</f>
        <v>0</v>
      </c>
    </row>
    <row r="41" customFormat="false" ht="15" hidden="false" customHeight="false" outlineLevel="0" collapsed="false">
      <c r="A41" s="73" t="str">
        <f aca="false">IF(ISNUMBER('Batch Matches'!D41),'Batch Matches'!D41,"")</f>
        <v/>
      </c>
      <c r="B41" s="78" t="n">
        <f aca="false">SUM(G41:BA41)</f>
        <v>0</v>
      </c>
      <c r="C41" s="78" t="n">
        <f aca="false">MAX(G41:BA41)</f>
        <v>0</v>
      </c>
      <c r="D41" s="72" t="str">
        <f aca="false">IF(B41=0,"",MATCH(C41,G41:BA41,0))</f>
        <v/>
      </c>
      <c r="E41" s="78" t="n">
        <f aca="false">LARGE(G41:BA41,2)</f>
        <v>0</v>
      </c>
      <c r="F41" s="72" t="str">
        <f aca="false">IF(E41=0,"",MATCH(E41,G41:BA41,0))</f>
        <v/>
      </c>
      <c r="G41" s="78" t="n">
        <f aca="false">IF(AND(ISNUMBER($A41),$A41&gt;=G$6,$A41&lt;=G$7),IFERROR(G$10*2/(SQRT(2*PI())*(G$8+G$9))*EXP(-0.5*(($A41-G$5)/IF($A41&lt;G$5,G$8,G$9))^2),0),0)</f>
        <v>0</v>
      </c>
      <c r="H41" s="78" t="n">
        <f aca="false">IF(AND(ISNUMBER($A41),$A41&gt;=H$6,$A41&lt;=H$7),IFERROR(H$10*2/(SQRT(2*PI())*(H$8+H$9))*EXP(-0.5*(($A41-H$5)/IF($A41&lt;H$5,H$8,H$9))^2),0),0)</f>
        <v>0</v>
      </c>
      <c r="I41" s="78" t="n">
        <f aca="false">IF(AND(ISNUMBER($A41),$A41&gt;=I$6,$A41&lt;=I$7),IFERROR(I$10*2/(SQRT(2*PI())*(I$8+I$9))*EXP(-0.5*(($A41-I$5)/IF($A41&lt;I$5,I$8,I$9))^2),0),0)</f>
        <v>0</v>
      </c>
      <c r="J41" s="78" t="n">
        <f aca="false">IF(AND(ISNUMBER($A41),$A41&gt;=J$6,$A41&lt;=J$7),IFERROR(J$10*2/(SQRT(2*PI())*(J$8+J$9))*EXP(-0.5*(($A41-J$5)/IF($A41&lt;J$5,J$8,J$9))^2),0),0)</f>
        <v>0</v>
      </c>
      <c r="K41" s="78" t="n">
        <f aca="false">IF(AND(ISNUMBER($A41),$A41&gt;=K$6,$A41&lt;=K$7),IFERROR(K$10*2/(SQRT(2*PI())*(K$8+K$9))*EXP(-0.5*(($A41-K$5)/IF($A41&lt;K$5,K$8,K$9))^2),0),0)</f>
        <v>0</v>
      </c>
      <c r="L41" s="78" t="n">
        <f aca="false">IF(AND(ISNUMBER($A41),$A41&gt;=L$6,$A41&lt;=L$7),IFERROR(L$10*2/(SQRT(2*PI())*(L$8+L$9))*EXP(-0.5*(($A41-L$5)/IF($A41&lt;L$5,L$8,L$9))^2),0),0)</f>
        <v>0</v>
      </c>
      <c r="M41" s="78" t="n">
        <f aca="false">IF(AND(ISNUMBER($A41),$A41&gt;=M$6,$A41&lt;=M$7),IFERROR(M$10*2/(SQRT(2*PI())*(M$8+M$9))*EXP(-0.5*(($A41-M$5)/IF($A41&lt;M$5,M$8,M$9))^2),0),0)</f>
        <v>0</v>
      </c>
      <c r="N41" s="78" t="n">
        <f aca="false">IF(AND(ISNUMBER($A41),$A41&gt;=N$6,$A41&lt;=N$7),IFERROR(N$10*2/(SQRT(2*PI())*(N$8+N$9))*EXP(-0.5*(($A41-N$5)/IF($A41&lt;N$5,N$8,N$9))^2),0),0)</f>
        <v>0</v>
      </c>
      <c r="O41" s="78" t="n">
        <f aca="false">IF(AND(ISNUMBER($A41),$A41&gt;=O$6,$A41&lt;=O$7),IFERROR(O$10*2/(SQRT(2*PI())*(O$8+O$9))*EXP(-0.5*(($A41-O$5)/IF($A41&lt;O$5,O$8,O$9))^2),0),0)</f>
        <v>0</v>
      </c>
      <c r="P41" s="78" t="n">
        <f aca="false">IF(AND(ISNUMBER($A41),$A41&gt;=P$6,$A41&lt;=P$7),IFERROR(P$10*2/(SQRT(2*PI())*(P$8+P$9))*EXP(-0.5*(($A41-P$5)/IF($A41&lt;P$5,P$8,P$9))^2),0),0)</f>
        <v>0</v>
      </c>
      <c r="Q41" s="78" t="n">
        <f aca="false">IF(AND(ISNUMBER($A41),$A41&gt;=Q$6,$A41&lt;=Q$7),IFERROR(Q$10*2/(SQRT(2*PI())*(Q$8+Q$9))*EXP(-0.5*(($A41-Q$5)/IF($A41&lt;Q$5,Q$8,Q$9))^2),0),0)</f>
        <v>0</v>
      </c>
      <c r="R41" s="78" t="n">
        <f aca="false">IF(AND(ISNUMBER($A41),$A41&gt;=R$6,$A41&lt;=R$7),IFERROR(R$10*2/(SQRT(2*PI())*(R$8+R$9))*EXP(-0.5*(($A41-R$5)/IF($A41&lt;R$5,R$8,R$9))^2),0),0)</f>
        <v>0</v>
      </c>
      <c r="S41" s="78" t="n">
        <f aca="false">IF(AND(ISNUMBER($A41),$A41&gt;=S$6,$A41&lt;=S$7),IFERROR(S$10*2/(SQRT(2*PI())*(S$8+S$9))*EXP(-0.5*(($A41-S$5)/IF($A41&lt;S$5,S$8,S$9))^2),0),0)</f>
        <v>0</v>
      </c>
      <c r="T41" s="78" t="n">
        <f aca="false">IF(AND(ISNUMBER($A41),$A41&gt;=T$6,$A41&lt;=T$7),IFERROR(T$10*2/(SQRT(2*PI())*(T$8+T$9))*EXP(-0.5*(($A41-T$5)/IF($A41&lt;T$5,T$8,T$9))^2),0),0)</f>
        <v>0</v>
      </c>
      <c r="U41" s="78" t="n">
        <f aca="false">IF(AND(ISNUMBER($A41),$A41&gt;=U$6,$A41&lt;=U$7),IFERROR(U$10*2/(SQRT(2*PI())*(U$8+U$9))*EXP(-0.5*(($A41-U$5)/IF($A41&lt;U$5,U$8,U$9))^2),0),0)</f>
        <v>0</v>
      </c>
      <c r="V41" s="78" t="n">
        <f aca="false">IF(AND(ISNUMBER($A41),$A41&gt;=V$6,$A41&lt;=V$7),IFERROR(V$10*2/(SQRT(2*PI())*(V$8+V$9))*EXP(-0.5*(($A41-V$5)/IF($A41&lt;V$5,V$8,V$9))^2),0),0)</f>
        <v>0</v>
      </c>
      <c r="W41" s="78" t="n">
        <f aca="false">IF(AND(ISNUMBER($A41),$A41&gt;=W$6,$A41&lt;=W$7),IFERROR(W$10*2/(SQRT(2*PI())*(W$8+W$9))*EXP(-0.5*(($A41-W$5)/IF($A41&lt;W$5,W$8,W$9))^2),0),0)</f>
        <v>0</v>
      </c>
      <c r="X41" s="78" t="n">
        <f aca="false">IF(AND(ISNUMBER($A41),$A41&gt;=X$6,$A41&lt;=X$7),IFERROR(X$10*2/(SQRT(2*PI())*(X$8+X$9))*EXP(-0.5*(($A41-X$5)/IF($A41&lt;X$5,X$8,X$9))^2),0),0)</f>
        <v>0</v>
      </c>
      <c r="Y41" s="78" t="n">
        <f aca="false">IF(AND(ISNUMBER($A41),$A41&gt;=Y$6,$A41&lt;=Y$7),IFERROR(Y$10*2/(SQRT(2*PI())*(Y$8+Y$9))*EXP(-0.5*(($A41-Y$5)/IF($A41&lt;Y$5,Y$8,Y$9))^2),0),0)</f>
        <v>0</v>
      </c>
      <c r="Z41" s="78" t="n">
        <f aca="false">IF(AND(ISNUMBER($A41),$A41&gt;=Z$6,$A41&lt;=Z$7),IFERROR(Z$10*2/(SQRT(2*PI())*(Z$8+Z$9))*EXP(-0.5*(($A41-Z$5)/IF($A41&lt;Z$5,Z$8,Z$9))^2),0),0)</f>
        <v>0</v>
      </c>
      <c r="AA41" s="78" t="n">
        <f aca="false">IF(AND(ISNUMBER($A41),$A41&gt;=AA$6,$A41&lt;=AA$7),IFERROR(AA$10*2/(SQRT(2*PI())*(AA$8+AA$9))*EXP(-0.5*(($A41-AA$5)/IF($A41&lt;AA$5,AA$8,AA$9))^2),0),0)</f>
        <v>0</v>
      </c>
      <c r="AB41" s="78" t="n">
        <f aca="false">IF(AND(ISNUMBER($A41),$A41&gt;=AB$6,$A41&lt;=AB$7),IFERROR(AB$10*2/(SQRT(2*PI())*(AB$8+AB$9))*EXP(-0.5*(($A41-AB$5)/IF($A41&lt;AB$5,AB$8,AB$9))^2),0),0)</f>
        <v>0</v>
      </c>
      <c r="AC41" s="78" t="n">
        <f aca="false">IF(AND(ISNUMBER($A41),$A41&gt;=AC$6,$A41&lt;=AC$7),IFERROR(AC$10*2/(SQRT(2*PI())*(AC$8+AC$9))*EXP(-0.5*(($A41-AC$5)/IF($A41&lt;AC$5,AC$8,AC$9))^2),0),0)</f>
        <v>0</v>
      </c>
      <c r="AD41" s="78" t="n">
        <f aca="false">IF(AND(ISNUMBER($A41),$A41&gt;=AD$6,$A41&lt;=AD$7),IFERROR(AD$10*2/(SQRT(2*PI())*(AD$8+AD$9))*EXP(-0.5*(($A41-AD$5)/IF($A41&lt;AD$5,AD$8,AD$9))^2),0),0)</f>
        <v>0</v>
      </c>
      <c r="AE41" s="78" t="n">
        <f aca="false">IF(AND(ISNUMBER($A41),$A41&gt;=AE$6,$A41&lt;=AE$7),IFERROR(AE$10*2/(SQRT(2*PI())*(AE$8+AE$9))*EXP(-0.5*(($A41-AE$5)/IF($A41&lt;AE$5,AE$8,AE$9))^2),0),0)</f>
        <v>0</v>
      </c>
      <c r="AF41" s="78" t="n">
        <f aca="false">IF(AND(ISNUMBER($A41),$A41&gt;=AF$6,$A41&lt;=AF$7),IFERROR(AF$10*2/(SQRT(2*PI())*(AF$8+AF$9))*EXP(-0.5*(($A41-AF$5)/IF($A41&lt;AF$5,AF$8,AF$9))^2),0),0)</f>
        <v>0</v>
      </c>
      <c r="AG41" s="78" t="n">
        <f aca="false">IF(AND(ISNUMBER($A41),$A41&gt;=AG$6,$A41&lt;=AG$7),IFERROR(AG$10*2/(SQRT(2*PI())*(AG$8+AG$9))*EXP(-0.5*(($A41-AG$5)/IF($A41&lt;AG$5,AG$8,AG$9))^2),0),0)</f>
        <v>0</v>
      </c>
      <c r="AH41" s="78" t="n">
        <f aca="false">IF(AND(ISNUMBER($A41),$A41&gt;=AH$6,$A41&lt;=AH$7),IFERROR(AH$10*2/(SQRT(2*PI())*(AH$8+AH$9))*EXP(-0.5*(($A41-AH$5)/IF($A41&lt;AH$5,AH$8,AH$9))^2),0),0)</f>
        <v>0</v>
      </c>
      <c r="AI41" s="78" t="n">
        <f aca="false">IF(AND(ISNUMBER($A41),$A41&gt;=AI$6,$A41&lt;=AI$7),IFERROR(AI$10*2/(SQRT(2*PI())*(AI$8+AI$9))*EXP(-0.5*(($A41-AI$5)/IF($A41&lt;AI$5,AI$8,AI$9))^2),0),0)</f>
        <v>0</v>
      </c>
      <c r="AJ41" s="78" t="n">
        <f aca="false">IF(AND(ISNUMBER($A41),$A41&gt;=AJ$6,$A41&lt;=AJ$7),IFERROR(AJ$10*2/(SQRT(2*PI())*(AJ$8+AJ$9))*EXP(-0.5*(($A41-AJ$5)/IF($A41&lt;AJ$5,AJ$8,AJ$9))^2),0),0)</f>
        <v>0</v>
      </c>
      <c r="AK41" s="78" t="n">
        <f aca="false">IF(AND(ISNUMBER($A41),$A41&gt;=AK$6,$A41&lt;=AK$7),IFERROR(AK$10*2/(SQRT(2*PI())*(AK$8+AK$9))*EXP(-0.5*(($A41-AK$5)/IF($A41&lt;AK$5,AK$8,AK$9))^2),0),0)</f>
        <v>0</v>
      </c>
      <c r="AL41" s="78" t="n">
        <f aca="false">IF(AND(ISNUMBER($A41),$A41&gt;=AL$6,$A41&lt;=AL$7),IFERROR(AL$10*2/(SQRT(2*PI())*(AL$8+AL$9))*EXP(-0.5*(($A41-AL$5)/IF($A41&lt;AL$5,AL$8,AL$9))^2),0),0)</f>
        <v>0</v>
      </c>
      <c r="AM41" s="78" t="n">
        <f aca="false">IF(AND(ISNUMBER($A41),$A41&gt;=AM$6,$A41&lt;=AM$7),IFERROR(AM$10*2/(SQRT(2*PI())*(AM$8+AM$9))*EXP(-0.5*(($A41-AM$5)/IF($A41&lt;AM$5,AM$8,AM$9))^2),0),0)</f>
        <v>0</v>
      </c>
      <c r="AN41" s="78" t="n">
        <f aca="false">IF(AND(ISNUMBER($A41),$A41&gt;=AN$6,$A41&lt;=AN$7),IFERROR(AN$10*2/(SQRT(2*PI())*(AN$8+AN$9))*EXP(-0.5*(($A41-AN$5)/IF($A41&lt;AN$5,AN$8,AN$9))^2),0),0)</f>
        <v>0</v>
      </c>
      <c r="AO41" s="78" t="n">
        <f aca="false">IF(AND(ISNUMBER($A41),$A41&gt;=AO$6,$A41&lt;=AO$7),IFERROR(AO$10*2/(SQRT(2*PI())*(AO$8+AO$9))*EXP(-0.5*(($A41-AO$5)/IF($A41&lt;AO$5,AO$8,AO$9))^2),0),0)</f>
        <v>0</v>
      </c>
      <c r="AP41" s="78" t="n">
        <f aca="false">IF(AND(ISNUMBER($A41),$A41&gt;=AP$6,$A41&lt;=AP$7),IFERROR(AP$10*2/(SQRT(2*PI())*(AP$8+AP$9))*EXP(-0.5*(($A41-AP$5)/IF($A41&lt;AP$5,AP$8,AP$9))^2),0),0)</f>
        <v>0</v>
      </c>
      <c r="AQ41" s="78" t="n">
        <f aca="false">IF(AND(ISNUMBER($A41),$A41&gt;=AQ$6,$A41&lt;=AQ$7),IFERROR(AQ$10*2/(SQRT(2*PI())*(AQ$8+AQ$9))*EXP(-0.5*(($A41-AQ$5)/IF($A41&lt;AQ$5,AQ$8,AQ$9))^2),0),0)</f>
        <v>0</v>
      </c>
      <c r="AR41" s="78" t="n">
        <f aca="false">IF(AND(ISNUMBER($A41),$A41&gt;=AR$6,$A41&lt;=AR$7),IFERROR(AR$10*2/(SQRT(2*PI())*(AR$8+AR$9))*EXP(-0.5*(($A41-AR$5)/IF($A41&lt;AR$5,AR$8,AR$9))^2),0),0)</f>
        <v>0</v>
      </c>
      <c r="AS41" s="78" t="n">
        <f aca="false">IF(AND(ISNUMBER($A41),$A41&gt;=AS$6,$A41&lt;=AS$7),IFERROR(AS$10*2/(SQRT(2*PI())*(AS$8+AS$9))*EXP(-0.5*(($A41-AS$5)/IF($A41&lt;AS$5,AS$8,AS$9))^2),0),0)</f>
        <v>0</v>
      </c>
      <c r="AT41" s="78" t="n">
        <f aca="false">IF(AND(ISNUMBER($A41),$A41&gt;=AT$6,$A41&lt;=AT$7),IFERROR(AT$10*2/(SQRT(2*PI())*(AT$8+AT$9))*EXP(-0.5*(($A41-AT$5)/IF($A41&lt;AT$5,AT$8,AT$9))^2),0),0)</f>
        <v>0</v>
      </c>
      <c r="AU41" s="78" t="n">
        <f aca="false">IF(AND(ISNUMBER($A41),$A41&gt;=AU$6,$A41&lt;=AU$7),IFERROR(AU$10*2/(SQRT(2*PI())*(AU$8+AU$9))*EXP(-0.5*(($A41-AU$5)/IF($A41&lt;AU$5,AU$8,AU$9))^2),0),0)</f>
        <v>0</v>
      </c>
      <c r="AV41" s="78" t="n">
        <f aca="false">IF(AND(ISNUMBER($A41),$A41&gt;=AV$6,$A41&lt;=AV$7),IFERROR(AV$10*2/(SQRT(2*PI())*(AV$8+AV$9))*EXP(-0.5*(($A41-AV$5)/IF($A41&lt;AV$5,AV$8,AV$9))^2),0),0)</f>
        <v>0</v>
      </c>
      <c r="AW41" s="78" t="n">
        <f aca="false">IF(AND(ISNUMBER($A41),$A41&gt;=AW$6,$A41&lt;=AW$7),IFERROR(AW$10*2/(SQRT(2*PI())*(AW$8+AW$9))*EXP(-0.5*(($A41-AW$5)/IF($A41&lt;AW$5,AW$8,AW$9))^2),0),0)</f>
        <v>0</v>
      </c>
      <c r="AX41" s="78" t="n">
        <f aca="false">IF(AND(ISNUMBER($A41),$A41&gt;=AX$6,$A41&lt;=AX$7),IFERROR(AX$10*2/(SQRT(2*PI())*(AX$8+AX$9))*EXP(-0.5*(($A41-AX$5)/IF($A41&lt;AX$5,AX$8,AX$9))^2),0),0)</f>
        <v>0</v>
      </c>
      <c r="AY41" s="78" t="n">
        <f aca="false">IF(AND(ISNUMBER($A41),$A41&gt;=AY$6,$A41&lt;=AY$7),IFERROR(AY$10*2/(SQRT(2*PI())*(AY$8+AY$9))*EXP(-0.5*(($A41-AY$5)/IF($A41&lt;AY$5,AY$8,AY$9))^2),0),0)</f>
        <v>0</v>
      </c>
      <c r="AZ41" s="78" t="n">
        <f aca="false">IF(AND(ISNUMBER($A41),$A41&gt;=AZ$6,$A41&lt;=AZ$7),IFERROR(AZ$10*2/(SQRT(2*PI())*(AZ$8+AZ$9))*EXP(-0.5*(($A41-AZ$5)/IF($A41&lt;AZ$5,AZ$8,AZ$9))^2),0),0)</f>
        <v>0</v>
      </c>
      <c r="BA41" s="78" t="n">
        <f aca="false">IF(AND(ISNUMBER($A41),$A41&gt;=BA$6,$A41&lt;=BA$7),IFERROR(BA$10*2/(SQRT(2*PI())*(BA$8+BA$9))*EXP(-0.5*(($A41-BA$5)/IF($A41&lt;BA$5,BA$8,BA$9))^2),0),0)</f>
        <v>0</v>
      </c>
    </row>
    <row r="42" customFormat="false" ht="15" hidden="false" customHeight="false" outlineLevel="0" collapsed="false">
      <c r="A42" s="73" t="str">
        <f aca="false">IF(ISNUMBER('Batch Matches'!D42),'Batch Matches'!D42,"")</f>
        <v/>
      </c>
      <c r="B42" s="78" t="n">
        <f aca="false">SUM(G42:BA42)</f>
        <v>0</v>
      </c>
      <c r="C42" s="78" t="n">
        <f aca="false">MAX(G42:BA42)</f>
        <v>0</v>
      </c>
      <c r="D42" s="72" t="str">
        <f aca="false">IF(B42=0,"",MATCH(C42,G42:BA42,0))</f>
        <v/>
      </c>
      <c r="E42" s="78" t="n">
        <f aca="false">LARGE(G42:BA42,2)</f>
        <v>0</v>
      </c>
      <c r="F42" s="72" t="str">
        <f aca="false">IF(E42=0,"",MATCH(E42,G42:BA42,0))</f>
        <v/>
      </c>
      <c r="G42" s="78" t="n">
        <f aca="false">IF(AND(ISNUMBER($A42),$A42&gt;=G$6,$A42&lt;=G$7),IFERROR(G$10*2/(SQRT(2*PI())*(G$8+G$9))*EXP(-0.5*(($A42-G$5)/IF($A42&lt;G$5,G$8,G$9))^2),0),0)</f>
        <v>0</v>
      </c>
      <c r="H42" s="78" t="n">
        <f aca="false">IF(AND(ISNUMBER($A42),$A42&gt;=H$6,$A42&lt;=H$7),IFERROR(H$10*2/(SQRT(2*PI())*(H$8+H$9))*EXP(-0.5*(($A42-H$5)/IF($A42&lt;H$5,H$8,H$9))^2),0),0)</f>
        <v>0</v>
      </c>
      <c r="I42" s="78" t="n">
        <f aca="false">IF(AND(ISNUMBER($A42),$A42&gt;=I$6,$A42&lt;=I$7),IFERROR(I$10*2/(SQRT(2*PI())*(I$8+I$9))*EXP(-0.5*(($A42-I$5)/IF($A42&lt;I$5,I$8,I$9))^2),0),0)</f>
        <v>0</v>
      </c>
      <c r="J42" s="78" t="n">
        <f aca="false">IF(AND(ISNUMBER($A42),$A42&gt;=J$6,$A42&lt;=J$7),IFERROR(J$10*2/(SQRT(2*PI())*(J$8+J$9))*EXP(-0.5*(($A42-J$5)/IF($A42&lt;J$5,J$8,J$9))^2),0),0)</f>
        <v>0</v>
      </c>
      <c r="K42" s="78" t="n">
        <f aca="false">IF(AND(ISNUMBER($A42),$A42&gt;=K$6,$A42&lt;=K$7),IFERROR(K$10*2/(SQRT(2*PI())*(K$8+K$9))*EXP(-0.5*(($A42-K$5)/IF($A42&lt;K$5,K$8,K$9))^2),0),0)</f>
        <v>0</v>
      </c>
      <c r="L42" s="78" t="n">
        <f aca="false">IF(AND(ISNUMBER($A42),$A42&gt;=L$6,$A42&lt;=L$7),IFERROR(L$10*2/(SQRT(2*PI())*(L$8+L$9))*EXP(-0.5*(($A42-L$5)/IF($A42&lt;L$5,L$8,L$9))^2),0),0)</f>
        <v>0</v>
      </c>
      <c r="M42" s="78" t="n">
        <f aca="false">IF(AND(ISNUMBER($A42),$A42&gt;=M$6,$A42&lt;=M$7),IFERROR(M$10*2/(SQRT(2*PI())*(M$8+M$9))*EXP(-0.5*(($A42-M$5)/IF($A42&lt;M$5,M$8,M$9))^2),0),0)</f>
        <v>0</v>
      </c>
      <c r="N42" s="78" t="n">
        <f aca="false">IF(AND(ISNUMBER($A42),$A42&gt;=N$6,$A42&lt;=N$7),IFERROR(N$10*2/(SQRT(2*PI())*(N$8+N$9))*EXP(-0.5*(($A42-N$5)/IF($A42&lt;N$5,N$8,N$9))^2),0),0)</f>
        <v>0</v>
      </c>
      <c r="O42" s="78" t="n">
        <f aca="false">IF(AND(ISNUMBER($A42),$A42&gt;=O$6,$A42&lt;=O$7),IFERROR(O$10*2/(SQRT(2*PI())*(O$8+O$9))*EXP(-0.5*(($A42-O$5)/IF($A42&lt;O$5,O$8,O$9))^2),0),0)</f>
        <v>0</v>
      </c>
      <c r="P42" s="78" t="n">
        <f aca="false">IF(AND(ISNUMBER($A42),$A42&gt;=P$6,$A42&lt;=P$7),IFERROR(P$10*2/(SQRT(2*PI())*(P$8+P$9))*EXP(-0.5*(($A42-P$5)/IF($A42&lt;P$5,P$8,P$9))^2),0),0)</f>
        <v>0</v>
      </c>
      <c r="Q42" s="78" t="n">
        <f aca="false">IF(AND(ISNUMBER($A42),$A42&gt;=Q$6,$A42&lt;=Q$7),IFERROR(Q$10*2/(SQRT(2*PI())*(Q$8+Q$9))*EXP(-0.5*(($A42-Q$5)/IF($A42&lt;Q$5,Q$8,Q$9))^2),0),0)</f>
        <v>0</v>
      </c>
      <c r="R42" s="78" t="n">
        <f aca="false">IF(AND(ISNUMBER($A42),$A42&gt;=R$6,$A42&lt;=R$7),IFERROR(R$10*2/(SQRT(2*PI())*(R$8+R$9))*EXP(-0.5*(($A42-R$5)/IF($A42&lt;R$5,R$8,R$9))^2),0),0)</f>
        <v>0</v>
      </c>
      <c r="S42" s="78" t="n">
        <f aca="false">IF(AND(ISNUMBER($A42),$A42&gt;=S$6,$A42&lt;=S$7),IFERROR(S$10*2/(SQRT(2*PI())*(S$8+S$9))*EXP(-0.5*(($A42-S$5)/IF($A42&lt;S$5,S$8,S$9))^2),0),0)</f>
        <v>0</v>
      </c>
      <c r="T42" s="78" t="n">
        <f aca="false">IF(AND(ISNUMBER($A42),$A42&gt;=T$6,$A42&lt;=T$7),IFERROR(T$10*2/(SQRT(2*PI())*(T$8+T$9))*EXP(-0.5*(($A42-T$5)/IF($A42&lt;T$5,T$8,T$9))^2),0),0)</f>
        <v>0</v>
      </c>
      <c r="U42" s="78" t="n">
        <f aca="false">IF(AND(ISNUMBER($A42),$A42&gt;=U$6,$A42&lt;=U$7),IFERROR(U$10*2/(SQRT(2*PI())*(U$8+U$9))*EXP(-0.5*(($A42-U$5)/IF($A42&lt;U$5,U$8,U$9))^2),0),0)</f>
        <v>0</v>
      </c>
      <c r="V42" s="78" t="n">
        <f aca="false">IF(AND(ISNUMBER($A42),$A42&gt;=V$6,$A42&lt;=V$7),IFERROR(V$10*2/(SQRT(2*PI())*(V$8+V$9))*EXP(-0.5*(($A42-V$5)/IF($A42&lt;V$5,V$8,V$9))^2),0),0)</f>
        <v>0</v>
      </c>
      <c r="W42" s="78" t="n">
        <f aca="false">IF(AND(ISNUMBER($A42),$A42&gt;=W$6,$A42&lt;=W$7),IFERROR(W$10*2/(SQRT(2*PI())*(W$8+W$9))*EXP(-0.5*(($A42-W$5)/IF($A42&lt;W$5,W$8,W$9))^2),0),0)</f>
        <v>0</v>
      </c>
      <c r="X42" s="78" t="n">
        <f aca="false">IF(AND(ISNUMBER($A42),$A42&gt;=X$6,$A42&lt;=X$7),IFERROR(X$10*2/(SQRT(2*PI())*(X$8+X$9))*EXP(-0.5*(($A42-X$5)/IF($A42&lt;X$5,X$8,X$9))^2),0),0)</f>
        <v>0</v>
      </c>
      <c r="Y42" s="78" t="n">
        <f aca="false">IF(AND(ISNUMBER($A42),$A42&gt;=Y$6,$A42&lt;=Y$7),IFERROR(Y$10*2/(SQRT(2*PI())*(Y$8+Y$9))*EXP(-0.5*(($A42-Y$5)/IF($A42&lt;Y$5,Y$8,Y$9))^2),0),0)</f>
        <v>0</v>
      </c>
      <c r="Z42" s="78" t="n">
        <f aca="false">IF(AND(ISNUMBER($A42),$A42&gt;=Z$6,$A42&lt;=Z$7),IFERROR(Z$10*2/(SQRT(2*PI())*(Z$8+Z$9))*EXP(-0.5*(($A42-Z$5)/IF($A42&lt;Z$5,Z$8,Z$9))^2),0),0)</f>
        <v>0</v>
      </c>
      <c r="AA42" s="78" t="n">
        <f aca="false">IF(AND(ISNUMBER($A42),$A42&gt;=AA$6,$A42&lt;=AA$7),IFERROR(AA$10*2/(SQRT(2*PI())*(AA$8+AA$9))*EXP(-0.5*(($A42-AA$5)/IF($A42&lt;AA$5,AA$8,AA$9))^2),0),0)</f>
        <v>0</v>
      </c>
      <c r="AB42" s="78" t="n">
        <f aca="false">IF(AND(ISNUMBER($A42),$A42&gt;=AB$6,$A42&lt;=AB$7),IFERROR(AB$10*2/(SQRT(2*PI())*(AB$8+AB$9))*EXP(-0.5*(($A42-AB$5)/IF($A42&lt;AB$5,AB$8,AB$9))^2),0),0)</f>
        <v>0</v>
      </c>
      <c r="AC42" s="78" t="n">
        <f aca="false">IF(AND(ISNUMBER($A42),$A42&gt;=AC$6,$A42&lt;=AC$7),IFERROR(AC$10*2/(SQRT(2*PI())*(AC$8+AC$9))*EXP(-0.5*(($A42-AC$5)/IF($A42&lt;AC$5,AC$8,AC$9))^2),0),0)</f>
        <v>0</v>
      </c>
      <c r="AD42" s="78" t="n">
        <f aca="false">IF(AND(ISNUMBER($A42),$A42&gt;=AD$6,$A42&lt;=AD$7),IFERROR(AD$10*2/(SQRT(2*PI())*(AD$8+AD$9))*EXP(-0.5*(($A42-AD$5)/IF($A42&lt;AD$5,AD$8,AD$9))^2),0),0)</f>
        <v>0</v>
      </c>
      <c r="AE42" s="78" t="n">
        <f aca="false">IF(AND(ISNUMBER($A42),$A42&gt;=AE$6,$A42&lt;=AE$7),IFERROR(AE$10*2/(SQRT(2*PI())*(AE$8+AE$9))*EXP(-0.5*(($A42-AE$5)/IF($A42&lt;AE$5,AE$8,AE$9))^2),0),0)</f>
        <v>0</v>
      </c>
      <c r="AF42" s="78" t="n">
        <f aca="false">IF(AND(ISNUMBER($A42),$A42&gt;=AF$6,$A42&lt;=AF$7),IFERROR(AF$10*2/(SQRT(2*PI())*(AF$8+AF$9))*EXP(-0.5*(($A42-AF$5)/IF($A42&lt;AF$5,AF$8,AF$9))^2),0),0)</f>
        <v>0</v>
      </c>
      <c r="AG42" s="78" t="n">
        <f aca="false">IF(AND(ISNUMBER($A42),$A42&gt;=AG$6,$A42&lt;=AG$7),IFERROR(AG$10*2/(SQRT(2*PI())*(AG$8+AG$9))*EXP(-0.5*(($A42-AG$5)/IF($A42&lt;AG$5,AG$8,AG$9))^2),0),0)</f>
        <v>0</v>
      </c>
      <c r="AH42" s="78" t="n">
        <f aca="false">IF(AND(ISNUMBER($A42),$A42&gt;=AH$6,$A42&lt;=AH$7),IFERROR(AH$10*2/(SQRT(2*PI())*(AH$8+AH$9))*EXP(-0.5*(($A42-AH$5)/IF($A42&lt;AH$5,AH$8,AH$9))^2),0),0)</f>
        <v>0</v>
      </c>
      <c r="AI42" s="78" t="n">
        <f aca="false">IF(AND(ISNUMBER($A42),$A42&gt;=AI$6,$A42&lt;=AI$7),IFERROR(AI$10*2/(SQRT(2*PI())*(AI$8+AI$9))*EXP(-0.5*(($A42-AI$5)/IF($A42&lt;AI$5,AI$8,AI$9))^2),0),0)</f>
        <v>0</v>
      </c>
      <c r="AJ42" s="78" t="n">
        <f aca="false">IF(AND(ISNUMBER($A42),$A42&gt;=AJ$6,$A42&lt;=AJ$7),IFERROR(AJ$10*2/(SQRT(2*PI())*(AJ$8+AJ$9))*EXP(-0.5*(($A42-AJ$5)/IF($A42&lt;AJ$5,AJ$8,AJ$9))^2),0),0)</f>
        <v>0</v>
      </c>
      <c r="AK42" s="78" t="n">
        <f aca="false">IF(AND(ISNUMBER($A42),$A42&gt;=AK$6,$A42&lt;=AK$7),IFERROR(AK$10*2/(SQRT(2*PI())*(AK$8+AK$9))*EXP(-0.5*(($A42-AK$5)/IF($A42&lt;AK$5,AK$8,AK$9))^2),0),0)</f>
        <v>0</v>
      </c>
      <c r="AL42" s="78" t="n">
        <f aca="false">IF(AND(ISNUMBER($A42),$A42&gt;=AL$6,$A42&lt;=AL$7),IFERROR(AL$10*2/(SQRT(2*PI())*(AL$8+AL$9))*EXP(-0.5*(($A42-AL$5)/IF($A42&lt;AL$5,AL$8,AL$9))^2),0),0)</f>
        <v>0</v>
      </c>
      <c r="AM42" s="78" t="n">
        <f aca="false">IF(AND(ISNUMBER($A42),$A42&gt;=AM$6,$A42&lt;=AM$7),IFERROR(AM$10*2/(SQRT(2*PI())*(AM$8+AM$9))*EXP(-0.5*(($A42-AM$5)/IF($A42&lt;AM$5,AM$8,AM$9))^2),0),0)</f>
        <v>0</v>
      </c>
      <c r="AN42" s="78" t="n">
        <f aca="false">IF(AND(ISNUMBER($A42),$A42&gt;=AN$6,$A42&lt;=AN$7),IFERROR(AN$10*2/(SQRT(2*PI())*(AN$8+AN$9))*EXP(-0.5*(($A42-AN$5)/IF($A42&lt;AN$5,AN$8,AN$9))^2),0),0)</f>
        <v>0</v>
      </c>
      <c r="AO42" s="78" t="n">
        <f aca="false">IF(AND(ISNUMBER($A42),$A42&gt;=AO$6,$A42&lt;=AO$7),IFERROR(AO$10*2/(SQRT(2*PI())*(AO$8+AO$9))*EXP(-0.5*(($A42-AO$5)/IF($A42&lt;AO$5,AO$8,AO$9))^2),0),0)</f>
        <v>0</v>
      </c>
      <c r="AP42" s="78" t="n">
        <f aca="false">IF(AND(ISNUMBER($A42),$A42&gt;=AP$6,$A42&lt;=AP$7),IFERROR(AP$10*2/(SQRT(2*PI())*(AP$8+AP$9))*EXP(-0.5*(($A42-AP$5)/IF($A42&lt;AP$5,AP$8,AP$9))^2),0),0)</f>
        <v>0</v>
      </c>
      <c r="AQ42" s="78" t="n">
        <f aca="false">IF(AND(ISNUMBER($A42),$A42&gt;=AQ$6,$A42&lt;=AQ$7),IFERROR(AQ$10*2/(SQRT(2*PI())*(AQ$8+AQ$9))*EXP(-0.5*(($A42-AQ$5)/IF($A42&lt;AQ$5,AQ$8,AQ$9))^2),0),0)</f>
        <v>0</v>
      </c>
      <c r="AR42" s="78" t="n">
        <f aca="false">IF(AND(ISNUMBER($A42),$A42&gt;=AR$6,$A42&lt;=AR$7),IFERROR(AR$10*2/(SQRT(2*PI())*(AR$8+AR$9))*EXP(-0.5*(($A42-AR$5)/IF($A42&lt;AR$5,AR$8,AR$9))^2),0),0)</f>
        <v>0</v>
      </c>
      <c r="AS42" s="78" t="n">
        <f aca="false">IF(AND(ISNUMBER($A42),$A42&gt;=AS$6,$A42&lt;=AS$7),IFERROR(AS$10*2/(SQRT(2*PI())*(AS$8+AS$9))*EXP(-0.5*(($A42-AS$5)/IF($A42&lt;AS$5,AS$8,AS$9))^2),0),0)</f>
        <v>0</v>
      </c>
      <c r="AT42" s="78" t="n">
        <f aca="false">IF(AND(ISNUMBER($A42),$A42&gt;=AT$6,$A42&lt;=AT$7),IFERROR(AT$10*2/(SQRT(2*PI())*(AT$8+AT$9))*EXP(-0.5*(($A42-AT$5)/IF($A42&lt;AT$5,AT$8,AT$9))^2),0),0)</f>
        <v>0</v>
      </c>
      <c r="AU42" s="78" t="n">
        <f aca="false">IF(AND(ISNUMBER($A42),$A42&gt;=AU$6,$A42&lt;=AU$7),IFERROR(AU$10*2/(SQRT(2*PI())*(AU$8+AU$9))*EXP(-0.5*(($A42-AU$5)/IF($A42&lt;AU$5,AU$8,AU$9))^2),0),0)</f>
        <v>0</v>
      </c>
      <c r="AV42" s="78" t="n">
        <f aca="false">IF(AND(ISNUMBER($A42),$A42&gt;=AV$6,$A42&lt;=AV$7),IFERROR(AV$10*2/(SQRT(2*PI())*(AV$8+AV$9))*EXP(-0.5*(($A42-AV$5)/IF($A42&lt;AV$5,AV$8,AV$9))^2),0),0)</f>
        <v>0</v>
      </c>
      <c r="AW42" s="78" t="n">
        <f aca="false">IF(AND(ISNUMBER($A42),$A42&gt;=AW$6,$A42&lt;=AW$7),IFERROR(AW$10*2/(SQRT(2*PI())*(AW$8+AW$9))*EXP(-0.5*(($A42-AW$5)/IF($A42&lt;AW$5,AW$8,AW$9))^2),0),0)</f>
        <v>0</v>
      </c>
      <c r="AX42" s="78" t="n">
        <f aca="false">IF(AND(ISNUMBER($A42),$A42&gt;=AX$6,$A42&lt;=AX$7),IFERROR(AX$10*2/(SQRT(2*PI())*(AX$8+AX$9))*EXP(-0.5*(($A42-AX$5)/IF($A42&lt;AX$5,AX$8,AX$9))^2),0),0)</f>
        <v>0</v>
      </c>
      <c r="AY42" s="78" t="n">
        <f aca="false">IF(AND(ISNUMBER($A42),$A42&gt;=AY$6,$A42&lt;=AY$7),IFERROR(AY$10*2/(SQRT(2*PI())*(AY$8+AY$9))*EXP(-0.5*(($A42-AY$5)/IF($A42&lt;AY$5,AY$8,AY$9))^2),0),0)</f>
        <v>0</v>
      </c>
      <c r="AZ42" s="78" t="n">
        <f aca="false">IF(AND(ISNUMBER($A42),$A42&gt;=AZ$6,$A42&lt;=AZ$7),IFERROR(AZ$10*2/(SQRT(2*PI())*(AZ$8+AZ$9))*EXP(-0.5*(($A42-AZ$5)/IF($A42&lt;AZ$5,AZ$8,AZ$9))^2),0),0)</f>
        <v>0</v>
      </c>
      <c r="BA42" s="78" t="n">
        <f aca="false">IF(AND(ISNUMBER($A42),$A42&gt;=BA$6,$A42&lt;=BA$7),IFERROR(BA$10*2/(SQRT(2*PI())*(BA$8+BA$9))*EXP(-0.5*(($A42-BA$5)/IF($A42&lt;BA$5,BA$8,BA$9))^2),0),0)</f>
        <v>0</v>
      </c>
    </row>
    <row r="43" customFormat="false" ht="15" hidden="false" customHeight="false" outlineLevel="0" collapsed="false">
      <c r="A43" s="73" t="str">
        <f aca="false">IF(ISNUMBER('Batch Matches'!D43),'Batch Matches'!D43,"")</f>
        <v/>
      </c>
      <c r="B43" s="78" t="n">
        <f aca="false">SUM(G43:BA43)</f>
        <v>0</v>
      </c>
      <c r="C43" s="78" t="n">
        <f aca="false">MAX(G43:BA43)</f>
        <v>0</v>
      </c>
      <c r="D43" s="72" t="str">
        <f aca="false">IF(B43=0,"",MATCH(C43,G43:BA43,0))</f>
        <v/>
      </c>
      <c r="E43" s="78" t="n">
        <f aca="false">LARGE(G43:BA43,2)</f>
        <v>0</v>
      </c>
      <c r="F43" s="72" t="str">
        <f aca="false">IF(E43=0,"",MATCH(E43,G43:BA43,0))</f>
        <v/>
      </c>
      <c r="G43" s="78" t="n">
        <f aca="false">IF(AND(ISNUMBER($A43),$A43&gt;=G$6,$A43&lt;=G$7),IFERROR(G$10*2/(SQRT(2*PI())*(G$8+G$9))*EXP(-0.5*(($A43-G$5)/IF($A43&lt;G$5,G$8,G$9))^2),0),0)</f>
        <v>0</v>
      </c>
      <c r="H43" s="78" t="n">
        <f aca="false">IF(AND(ISNUMBER($A43),$A43&gt;=H$6,$A43&lt;=H$7),IFERROR(H$10*2/(SQRT(2*PI())*(H$8+H$9))*EXP(-0.5*(($A43-H$5)/IF($A43&lt;H$5,H$8,H$9))^2),0),0)</f>
        <v>0</v>
      </c>
      <c r="I43" s="78" t="n">
        <f aca="false">IF(AND(ISNUMBER($A43),$A43&gt;=I$6,$A43&lt;=I$7),IFERROR(I$10*2/(SQRT(2*PI())*(I$8+I$9))*EXP(-0.5*(($A43-I$5)/IF($A43&lt;I$5,I$8,I$9))^2),0),0)</f>
        <v>0</v>
      </c>
      <c r="J43" s="78" t="n">
        <f aca="false">IF(AND(ISNUMBER($A43),$A43&gt;=J$6,$A43&lt;=J$7),IFERROR(J$10*2/(SQRT(2*PI())*(J$8+J$9))*EXP(-0.5*(($A43-J$5)/IF($A43&lt;J$5,J$8,J$9))^2),0),0)</f>
        <v>0</v>
      </c>
      <c r="K43" s="78" t="n">
        <f aca="false">IF(AND(ISNUMBER($A43),$A43&gt;=K$6,$A43&lt;=K$7),IFERROR(K$10*2/(SQRT(2*PI())*(K$8+K$9))*EXP(-0.5*(($A43-K$5)/IF($A43&lt;K$5,K$8,K$9))^2),0),0)</f>
        <v>0</v>
      </c>
      <c r="L43" s="78" t="n">
        <f aca="false">IF(AND(ISNUMBER($A43),$A43&gt;=L$6,$A43&lt;=L$7),IFERROR(L$10*2/(SQRT(2*PI())*(L$8+L$9))*EXP(-0.5*(($A43-L$5)/IF($A43&lt;L$5,L$8,L$9))^2),0),0)</f>
        <v>0</v>
      </c>
      <c r="M43" s="78" t="n">
        <f aca="false">IF(AND(ISNUMBER($A43),$A43&gt;=M$6,$A43&lt;=M$7),IFERROR(M$10*2/(SQRT(2*PI())*(M$8+M$9))*EXP(-0.5*(($A43-M$5)/IF($A43&lt;M$5,M$8,M$9))^2),0),0)</f>
        <v>0</v>
      </c>
      <c r="N43" s="78" t="n">
        <f aca="false">IF(AND(ISNUMBER($A43),$A43&gt;=N$6,$A43&lt;=N$7),IFERROR(N$10*2/(SQRT(2*PI())*(N$8+N$9))*EXP(-0.5*(($A43-N$5)/IF($A43&lt;N$5,N$8,N$9))^2),0),0)</f>
        <v>0</v>
      </c>
      <c r="O43" s="78" t="n">
        <f aca="false">IF(AND(ISNUMBER($A43),$A43&gt;=O$6,$A43&lt;=O$7),IFERROR(O$10*2/(SQRT(2*PI())*(O$8+O$9))*EXP(-0.5*(($A43-O$5)/IF($A43&lt;O$5,O$8,O$9))^2),0),0)</f>
        <v>0</v>
      </c>
      <c r="P43" s="78" t="n">
        <f aca="false">IF(AND(ISNUMBER($A43),$A43&gt;=P$6,$A43&lt;=P$7),IFERROR(P$10*2/(SQRT(2*PI())*(P$8+P$9))*EXP(-0.5*(($A43-P$5)/IF($A43&lt;P$5,P$8,P$9))^2),0),0)</f>
        <v>0</v>
      </c>
      <c r="Q43" s="78" t="n">
        <f aca="false">IF(AND(ISNUMBER($A43),$A43&gt;=Q$6,$A43&lt;=Q$7),IFERROR(Q$10*2/(SQRT(2*PI())*(Q$8+Q$9))*EXP(-0.5*(($A43-Q$5)/IF($A43&lt;Q$5,Q$8,Q$9))^2),0),0)</f>
        <v>0</v>
      </c>
      <c r="R43" s="78" t="n">
        <f aca="false">IF(AND(ISNUMBER($A43),$A43&gt;=R$6,$A43&lt;=R$7),IFERROR(R$10*2/(SQRT(2*PI())*(R$8+R$9))*EXP(-0.5*(($A43-R$5)/IF($A43&lt;R$5,R$8,R$9))^2),0),0)</f>
        <v>0</v>
      </c>
      <c r="S43" s="78" t="n">
        <f aca="false">IF(AND(ISNUMBER($A43),$A43&gt;=S$6,$A43&lt;=S$7),IFERROR(S$10*2/(SQRT(2*PI())*(S$8+S$9))*EXP(-0.5*(($A43-S$5)/IF($A43&lt;S$5,S$8,S$9))^2),0),0)</f>
        <v>0</v>
      </c>
      <c r="T43" s="78" t="n">
        <f aca="false">IF(AND(ISNUMBER($A43),$A43&gt;=T$6,$A43&lt;=T$7),IFERROR(T$10*2/(SQRT(2*PI())*(T$8+T$9))*EXP(-0.5*(($A43-T$5)/IF($A43&lt;T$5,T$8,T$9))^2),0),0)</f>
        <v>0</v>
      </c>
      <c r="U43" s="78" t="n">
        <f aca="false">IF(AND(ISNUMBER($A43),$A43&gt;=U$6,$A43&lt;=U$7),IFERROR(U$10*2/(SQRT(2*PI())*(U$8+U$9))*EXP(-0.5*(($A43-U$5)/IF($A43&lt;U$5,U$8,U$9))^2),0),0)</f>
        <v>0</v>
      </c>
      <c r="V43" s="78" t="n">
        <f aca="false">IF(AND(ISNUMBER($A43),$A43&gt;=V$6,$A43&lt;=V$7),IFERROR(V$10*2/(SQRT(2*PI())*(V$8+V$9))*EXP(-0.5*(($A43-V$5)/IF($A43&lt;V$5,V$8,V$9))^2),0),0)</f>
        <v>0</v>
      </c>
      <c r="W43" s="78" t="n">
        <f aca="false">IF(AND(ISNUMBER($A43),$A43&gt;=W$6,$A43&lt;=W$7),IFERROR(W$10*2/(SQRT(2*PI())*(W$8+W$9))*EXP(-0.5*(($A43-W$5)/IF($A43&lt;W$5,W$8,W$9))^2),0),0)</f>
        <v>0</v>
      </c>
      <c r="X43" s="78" t="n">
        <f aca="false">IF(AND(ISNUMBER($A43),$A43&gt;=X$6,$A43&lt;=X$7),IFERROR(X$10*2/(SQRT(2*PI())*(X$8+X$9))*EXP(-0.5*(($A43-X$5)/IF($A43&lt;X$5,X$8,X$9))^2),0),0)</f>
        <v>0</v>
      </c>
      <c r="Y43" s="78" t="n">
        <f aca="false">IF(AND(ISNUMBER($A43),$A43&gt;=Y$6,$A43&lt;=Y$7),IFERROR(Y$10*2/(SQRT(2*PI())*(Y$8+Y$9))*EXP(-0.5*(($A43-Y$5)/IF($A43&lt;Y$5,Y$8,Y$9))^2),0),0)</f>
        <v>0</v>
      </c>
      <c r="Z43" s="78" t="n">
        <f aca="false">IF(AND(ISNUMBER($A43),$A43&gt;=Z$6,$A43&lt;=Z$7),IFERROR(Z$10*2/(SQRT(2*PI())*(Z$8+Z$9))*EXP(-0.5*(($A43-Z$5)/IF($A43&lt;Z$5,Z$8,Z$9))^2),0),0)</f>
        <v>0</v>
      </c>
      <c r="AA43" s="78" t="n">
        <f aca="false">IF(AND(ISNUMBER($A43),$A43&gt;=AA$6,$A43&lt;=AA$7),IFERROR(AA$10*2/(SQRT(2*PI())*(AA$8+AA$9))*EXP(-0.5*(($A43-AA$5)/IF($A43&lt;AA$5,AA$8,AA$9))^2),0),0)</f>
        <v>0</v>
      </c>
      <c r="AB43" s="78" t="n">
        <f aca="false">IF(AND(ISNUMBER($A43),$A43&gt;=AB$6,$A43&lt;=AB$7),IFERROR(AB$10*2/(SQRT(2*PI())*(AB$8+AB$9))*EXP(-0.5*(($A43-AB$5)/IF($A43&lt;AB$5,AB$8,AB$9))^2),0),0)</f>
        <v>0</v>
      </c>
      <c r="AC43" s="78" t="n">
        <f aca="false">IF(AND(ISNUMBER($A43),$A43&gt;=AC$6,$A43&lt;=AC$7),IFERROR(AC$10*2/(SQRT(2*PI())*(AC$8+AC$9))*EXP(-0.5*(($A43-AC$5)/IF($A43&lt;AC$5,AC$8,AC$9))^2),0),0)</f>
        <v>0</v>
      </c>
      <c r="AD43" s="78" t="n">
        <f aca="false">IF(AND(ISNUMBER($A43),$A43&gt;=AD$6,$A43&lt;=AD$7),IFERROR(AD$10*2/(SQRT(2*PI())*(AD$8+AD$9))*EXP(-0.5*(($A43-AD$5)/IF($A43&lt;AD$5,AD$8,AD$9))^2),0),0)</f>
        <v>0</v>
      </c>
      <c r="AE43" s="78" t="n">
        <f aca="false">IF(AND(ISNUMBER($A43),$A43&gt;=AE$6,$A43&lt;=AE$7),IFERROR(AE$10*2/(SQRT(2*PI())*(AE$8+AE$9))*EXP(-0.5*(($A43-AE$5)/IF($A43&lt;AE$5,AE$8,AE$9))^2),0),0)</f>
        <v>0</v>
      </c>
      <c r="AF43" s="78" t="n">
        <f aca="false">IF(AND(ISNUMBER($A43),$A43&gt;=AF$6,$A43&lt;=AF$7),IFERROR(AF$10*2/(SQRT(2*PI())*(AF$8+AF$9))*EXP(-0.5*(($A43-AF$5)/IF($A43&lt;AF$5,AF$8,AF$9))^2),0),0)</f>
        <v>0</v>
      </c>
      <c r="AG43" s="78" t="n">
        <f aca="false">IF(AND(ISNUMBER($A43),$A43&gt;=AG$6,$A43&lt;=AG$7),IFERROR(AG$10*2/(SQRT(2*PI())*(AG$8+AG$9))*EXP(-0.5*(($A43-AG$5)/IF($A43&lt;AG$5,AG$8,AG$9))^2),0),0)</f>
        <v>0</v>
      </c>
      <c r="AH43" s="78" t="n">
        <f aca="false">IF(AND(ISNUMBER($A43),$A43&gt;=AH$6,$A43&lt;=AH$7),IFERROR(AH$10*2/(SQRT(2*PI())*(AH$8+AH$9))*EXP(-0.5*(($A43-AH$5)/IF($A43&lt;AH$5,AH$8,AH$9))^2),0),0)</f>
        <v>0</v>
      </c>
      <c r="AI43" s="78" t="n">
        <f aca="false">IF(AND(ISNUMBER($A43),$A43&gt;=AI$6,$A43&lt;=AI$7),IFERROR(AI$10*2/(SQRT(2*PI())*(AI$8+AI$9))*EXP(-0.5*(($A43-AI$5)/IF($A43&lt;AI$5,AI$8,AI$9))^2),0),0)</f>
        <v>0</v>
      </c>
      <c r="AJ43" s="78" t="n">
        <f aca="false">IF(AND(ISNUMBER($A43),$A43&gt;=AJ$6,$A43&lt;=AJ$7),IFERROR(AJ$10*2/(SQRT(2*PI())*(AJ$8+AJ$9))*EXP(-0.5*(($A43-AJ$5)/IF($A43&lt;AJ$5,AJ$8,AJ$9))^2),0),0)</f>
        <v>0</v>
      </c>
      <c r="AK43" s="78" t="n">
        <f aca="false">IF(AND(ISNUMBER($A43),$A43&gt;=AK$6,$A43&lt;=AK$7),IFERROR(AK$10*2/(SQRT(2*PI())*(AK$8+AK$9))*EXP(-0.5*(($A43-AK$5)/IF($A43&lt;AK$5,AK$8,AK$9))^2),0),0)</f>
        <v>0</v>
      </c>
      <c r="AL43" s="78" t="n">
        <f aca="false">IF(AND(ISNUMBER($A43),$A43&gt;=AL$6,$A43&lt;=AL$7),IFERROR(AL$10*2/(SQRT(2*PI())*(AL$8+AL$9))*EXP(-0.5*(($A43-AL$5)/IF($A43&lt;AL$5,AL$8,AL$9))^2),0),0)</f>
        <v>0</v>
      </c>
      <c r="AM43" s="78" t="n">
        <f aca="false">IF(AND(ISNUMBER($A43),$A43&gt;=AM$6,$A43&lt;=AM$7),IFERROR(AM$10*2/(SQRT(2*PI())*(AM$8+AM$9))*EXP(-0.5*(($A43-AM$5)/IF($A43&lt;AM$5,AM$8,AM$9))^2),0),0)</f>
        <v>0</v>
      </c>
      <c r="AN43" s="78" t="n">
        <f aca="false">IF(AND(ISNUMBER($A43),$A43&gt;=AN$6,$A43&lt;=AN$7),IFERROR(AN$10*2/(SQRT(2*PI())*(AN$8+AN$9))*EXP(-0.5*(($A43-AN$5)/IF($A43&lt;AN$5,AN$8,AN$9))^2),0),0)</f>
        <v>0</v>
      </c>
      <c r="AO43" s="78" t="n">
        <f aca="false">IF(AND(ISNUMBER($A43),$A43&gt;=AO$6,$A43&lt;=AO$7),IFERROR(AO$10*2/(SQRT(2*PI())*(AO$8+AO$9))*EXP(-0.5*(($A43-AO$5)/IF($A43&lt;AO$5,AO$8,AO$9))^2),0),0)</f>
        <v>0</v>
      </c>
      <c r="AP43" s="78" t="n">
        <f aca="false">IF(AND(ISNUMBER($A43),$A43&gt;=AP$6,$A43&lt;=AP$7),IFERROR(AP$10*2/(SQRT(2*PI())*(AP$8+AP$9))*EXP(-0.5*(($A43-AP$5)/IF($A43&lt;AP$5,AP$8,AP$9))^2),0),0)</f>
        <v>0</v>
      </c>
      <c r="AQ43" s="78" t="n">
        <f aca="false">IF(AND(ISNUMBER($A43),$A43&gt;=AQ$6,$A43&lt;=AQ$7),IFERROR(AQ$10*2/(SQRT(2*PI())*(AQ$8+AQ$9))*EXP(-0.5*(($A43-AQ$5)/IF($A43&lt;AQ$5,AQ$8,AQ$9))^2),0),0)</f>
        <v>0</v>
      </c>
      <c r="AR43" s="78" t="n">
        <f aca="false">IF(AND(ISNUMBER($A43),$A43&gt;=AR$6,$A43&lt;=AR$7),IFERROR(AR$10*2/(SQRT(2*PI())*(AR$8+AR$9))*EXP(-0.5*(($A43-AR$5)/IF($A43&lt;AR$5,AR$8,AR$9))^2),0),0)</f>
        <v>0</v>
      </c>
      <c r="AS43" s="78" t="n">
        <f aca="false">IF(AND(ISNUMBER($A43),$A43&gt;=AS$6,$A43&lt;=AS$7),IFERROR(AS$10*2/(SQRT(2*PI())*(AS$8+AS$9))*EXP(-0.5*(($A43-AS$5)/IF($A43&lt;AS$5,AS$8,AS$9))^2),0),0)</f>
        <v>0</v>
      </c>
      <c r="AT43" s="78" t="n">
        <f aca="false">IF(AND(ISNUMBER($A43),$A43&gt;=AT$6,$A43&lt;=AT$7),IFERROR(AT$10*2/(SQRT(2*PI())*(AT$8+AT$9))*EXP(-0.5*(($A43-AT$5)/IF($A43&lt;AT$5,AT$8,AT$9))^2),0),0)</f>
        <v>0</v>
      </c>
      <c r="AU43" s="78" t="n">
        <f aca="false">IF(AND(ISNUMBER($A43),$A43&gt;=AU$6,$A43&lt;=AU$7),IFERROR(AU$10*2/(SQRT(2*PI())*(AU$8+AU$9))*EXP(-0.5*(($A43-AU$5)/IF($A43&lt;AU$5,AU$8,AU$9))^2),0),0)</f>
        <v>0</v>
      </c>
      <c r="AV43" s="78" t="n">
        <f aca="false">IF(AND(ISNUMBER($A43),$A43&gt;=AV$6,$A43&lt;=AV$7),IFERROR(AV$10*2/(SQRT(2*PI())*(AV$8+AV$9))*EXP(-0.5*(($A43-AV$5)/IF($A43&lt;AV$5,AV$8,AV$9))^2),0),0)</f>
        <v>0</v>
      </c>
      <c r="AW43" s="78" t="n">
        <f aca="false">IF(AND(ISNUMBER($A43),$A43&gt;=AW$6,$A43&lt;=AW$7),IFERROR(AW$10*2/(SQRT(2*PI())*(AW$8+AW$9))*EXP(-0.5*(($A43-AW$5)/IF($A43&lt;AW$5,AW$8,AW$9))^2),0),0)</f>
        <v>0</v>
      </c>
      <c r="AX43" s="78" t="n">
        <f aca="false">IF(AND(ISNUMBER($A43),$A43&gt;=AX$6,$A43&lt;=AX$7),IFERROR(AX$10*2/(SQRT(2*PI())*(AX$8+AX$9))*EXP(-0.5*(($A43-AX$5)/IF($A43&lt;AX$5,AX$8,AX$9))^2),0),0)</f>
        <v>0</v>
      </c>
      <c r="AY43" s="78" t="n">
        <f aca="false">IF(AND(ISNUMBER($A43),$A43&gt;=AY$6,$A43&lt;=AY$7),IFERROR(AY$10*2/(SQRT(2*PI())*(AY$8+AY$9))*EXP(-0.5*(($A43-AY$5)/IF($A43&lt;AY$5,AY$8,AY$9))^2),0),0)</f>
        <v>0</v>
      </c>
      <c r="AZ43" s="78" t="n">
        <f aca="false">IF(AND(ISNUMBER($A43),$A43&gt;=AZ$6,$A43&lt;=AZ$7),IFERROR(AZ$10*2/(SQRT(2*PI())*(AZ$8+AZ$9))*EXP(-0.5*(($A43-AZ$5)/IF($A43&lt;AZ$5,AZ$8,AZ$9))^2),0),0)</f>
        <v>0</v>
      </c>
      <c r="BA43" s="78" t="n">
        <f aca="false">IF(AND(ISNUMBER($A43),$A43&gt;=BA$6,$A43&lt;=BA$7),IFERROR(BA$10*2/(SQRT(2*PI())*(BA$8+BA$9))*EXP(-0.5*(($A43-BA$5)/IF($A43&lt;BA$5,BA$8,BA$9))^2),0),0)</f>
        <v>0</v>
      </c>
    </row>
    <row r="44" customFormat="false" ht="15" hidden="false" customHeight="false" outlineLevel="0" collapsed="false">
      <c r="A44" s="73" t="str">
        <f aca="false">IF(ISNUMBER('Batch Matches'!D44),'Batch Matches'!D44,"")</f>
        <v/>
      </c>
      <c r="B44" s="78" t="n">
        <f aca="false">SUM(G44:BA44)</f>
        <v>0</v>
      </c>
      <c r="C44" s="78" t="n">
        <f aca="false">MAX(G44:BA44)</f>
        <v>0</v>
      </c>
      <c r="D44" s="72" t="str">
        <f aca="false">IF(B44=0,"",MATCH(C44,G44:BA44,0))</f>
        <v/>
      </c>
      <c r="E44" s="78" t="n">
        <f aca="false">LARGE(G44:BA44,2)</f>
        <v>0</v>
      </c>
      <c r="F44" s="72" t="str">
        <f aca="false">IF(E44=0,"",MATCH(E44,G44:BA44,0))</f>
        <v/>
      </c>
      <c r="G44" s="78" t="n">
        <f aca="false">IF(AND(ISNUMBER($A44),$A44&gt;=G$6,$A44&lt;=G$7),IFERROR(G$10*2/(SQRT(2*PI())*(G$8+G$9))*EXP(-0.5*(($A44-G$5)/IF($A44&lt;G$5,G$8,G$9))^2),0),0)</f>
        <v>0</v>
      </c>
      <c r="H44" s="78" t="n">
        <f aca="false">IF(AND(ISNUMBER($A44),$A44&gt;=H$6,$A44&lt;=H$7),IFERROR(H$10*2/(SQRT(2*PI())*(H$8+H$9))*EXP(-0.5*(($A44-H$5)/IF($A44&lt;H$5,H$8,H$9))^2),0),0)</f>
        <v>0</v>
      </c>
      <c r="I44" s="78" t="n">
        <f aca="false">IF(AND(ISNUMBER($A44),$A44&gt;=I$6,$A44&lt;=I$7),IFERROR(I$10*2/(SQRT(2*PI())*(I$8+I$9))*EXP(-0.5*(($A44-I$5)/IF($A44&lt;I$5,I$8,I$9))^2),0),0)</f>
        <v>0</v>
      </c>
      <c r="J44" s="78" t="n">
        <f aca="false">IF(AND(ISNUMBER($A44),$A44&gt;=J$6,$A44&lt;=J$7),IFERROR(J$10*2/(SQRT(2*PI())*(J$8+J$9))*EXP(-0.5*(($A44-J$5)/IF($A44&lt;J$5,J$8,J$9))^2),0),0)</f>
        <v>0</v>
      </c>
      <c r="K44" s="78" t="n">
        <f aca="false">IF(AND(ISNUMBER($A44),$A44&gt;=K$6,$A44&lt;=K$7),IFERROR(K$10*2/(SQRT(2*PI())*(K$8+K$9))*EXP(-0.5*(($A44-K$5)/IF($A44&lt;K$5,K$8,K$9))^2),0),0)</f>
        <v>0</v>
      </c>
      <c r="L44" s="78" t="n">
        <f aca="false">IF(AND(ISNUMBER($A44),$A44&gt;=L$6,$A44&lt;=L$7),IFERROR(L$10*2/(SQRT(2*PI())*(L$8+L$9))*EXP(-0.5*(($A44-L$5)/IF($A44&lt;L$5,L$8,L$9))^2),0),0)</f>
        <v>0</v>
      </c>
      <c r="M44" s="78" t="n">
        <f aca="false">IF(AND(ISNUMBER($A44),$A44&gt;=M$6,$A44&lt;=M$7),IFERROR(M$10*2/(SQRT(2*PI())*(M$8+M$9))*EXP(-0.5*(($A44-M$5)/IF($A44&lt;M$5,M$8,M$9))^2),0),0)</f>
        <v>0</v>
      </c>
      <c r="N44" s="78" t="n">
        <f aca="false">IF(AND(ISNUMBER($A44),$A44&gt;=N$6,$A44&lt;=N$7),IFERROR(N$10*2/(SQRT(2*PI())*(N$8+N$9))*EXP(-0.5*(($A44-N$5)/IF($A44&lt;N$5,N$8,N$9))^2),0),0)</f>
        <v>0</v>
      </c>
      <c r="O44" s="78" t="n">
        <f aca="false">IF(AND(ISNUMBER($A44),$A44&gt;=O$6,$A44&lt;=O$7),IFERROR(O$10*2/(SQRT(2*PI())*(O$8+O$9))*EXP(-0.5*(($A44-O$5)/IF($A44&lt;O$5,O$8,O$9))^2),0),0)</f>
        <v>0</v>
      </c>
      <c r="P44" s="78" t="n">
        <f aca="false">IF(AND(ISNUMBER($A44),$A44&gt;=P$6,$A44&lt;=P$7),IFERROR(P$10*2/(SQRT(2*PI())*(P$8+P$9))*EXP(-0.5*(($A44-P$5)/IF($A44&lt;P$5,P$8,P$9))^2),0),0)</f>
        <v>0</v>
      </c>
      <c r="Q44" s="78" t="n">
        <f aca="false">IF(AND(ISNUMBER($A44),$A44&gt;=Q$6,$A44&lt;=Q$7),IFERROR(Q$10*2/(SQRT(2*PI())*(Q$8+Q$9))*EXP(-0.5*(($A44-Q$5)/IF($A44&lt;Q$5,Q$8,Q$9))^2),0),0)</f>
        <v>0</v>
      </c>
      <c r="R44" s="78" t="n">
        <f aca="false">IF(AND(ISNUMBER($A44),$A44&gt;=R$6,$A44&lt;=R$7),IFERROR(R$10*2/(SQRT(2*PI())*(R$8+R$9))*EXP(-0.5*(($A44-R$5)/IF($A44&lt;R$5,R$8,R$9))^2),0),0)</f>
        <v>0</v>
      </c>
      <c r="S44" s="78" t="n">
        <f aca="false">IF(AND(ISNUMBER($A44),$A44&gt;=S$6,$A44&lt;=S$7),IFERROR(S$10*2/(SQRT(2*PI())*(S$8+S$9))*EXP(-0.5*(($A44-S$5)/IF($A44&lt;S$5,S$8,S$9))^2),0),0)</f>
        <v>0</v>
      </c>
      <c r="T44" s="78" t="n">
        <f aca="false">IF(AND(ISNUMBER($A44),$A44&gt;=T$6,$A44&lt;=T$7),IFERROR(T$10*2/(SQRT(2*PI())*(T$8+T$9))*EXP(-0.5*(($A44-T$5)/IF($A44&lt;T$5,T$8,T$9))^2),0),0)</f>
        <v>0</v>
      </c>
      <c r="U44" s="78" t="n">
        <f aca="false">IF(AND(ISNUMBER($A44),$A44&gt;=U$6,$A44&lt;=U$7),IFERROR(U$10*2/(SQRT(2*PI())*(U$8+U$9))*EXP(-0.5*(($A44-U$5)/IF($A44&lt;U$5,U$8,U$9))^2),0),0)</f>
        <v>0</v>
      </c>
      <c r="V44" s="78" t="n">
        <f aca="false">IF(AND(ISNUMBER($A44),$A44&gt;=V$6,$A44&lt;=V$7),IFERROR(V$10*2/(SQRT(2*PI())*(V$8+V$9))*EXP(-0.5*(($A44-V$5)/IF($A44&lt;V$5,V$8,V$9))^2),0),0)</f>
        <v>0</v>
      </c>
      <c r="W44" s="78" t="n">
        <f aca="false">IF(AND(ISNUMBER($A44),$A44&gt;=W$6,$A44&lt;=W$7),IFERROR(W$10*2/(SQRT(2*PI())*(W$8+W$9))*EXP(-0.5*(($A44-W$5)/IF($A44&lt;W$5,W$8,W$9))^2),0),0)</f>
        <v>0</v>
      </c>
      <c r="X44" s="78" t="n">
        <f aca="false">IF(AND(ISNUMBER($A44),$A44&gt;=X$6,$A44&lt;=X$7),IFERROR(X$10*2/(SQRT(2*PI())*(X$8+X$9))*EXP(-0.5*(($A44-X$5)/IF($A44&lt;X$5,X$8,X$9))^2),0),0)</f>
        <v>0</v>
      </c>
      <c r="Y44" s="78" t="n">
        <f aca="false">IF(AND(ISNUMBER($A44),$A44&gt;=Y$6,$A44&lt;=Y$7),IFERROR(Y$10*2/(SQRT(2*PI())*(Y$8+Y$9))*EXP(-0.5*(($A44-Y$5)/IF($A44&lt;Y$5,Y$8,Y$9))^2),0),0)</f>
        <v>0</v>
      </c>
      <c r="Z44" s="78" t="n">
        <f aca="false">IF(AND(ISNUMBER($A44),$A44&gt;=Z$6,$A44&lt;=Z$7),IFERROR(Z$10*2/(SQRT(2*PI())*(Z$8+Z$9))*EXP(-0.5*(($A44-Z$5)/IF($A44&lt;Z$5,Z$8,Z$9))^2),0),0)</f>
        <v>0</v>
      </c>
      <c r="AA44" s="78" t="n">
        <f aca="false">IF(AND(ISNUMBER($A44),$A44&gt;=AA$6,$A44&lt;=AA$7),IFERROR(AA$10*2/(SQRT(2*PI())*(AA$8+AA$9))*EXP(-0.5*(($A44-AA$5)/IF($A44&lt;AA$5,AA$8,AA$9))^2),0),0)</f>
        <v>0</v>
      </c>
      <c r="AB44" s="78" t="n">
        <f aca="false">IF(AND(ISNUMBER($A44),$A44&gt;=AB$6,$A44&lt;=AB$7),IFERROR(AB$10*2/(SQRT(2*PI())*(AB$8+AB$9))*EXP(-0.5*(($A44-AB$5)/IF($A44&lt;AB$5,AB$8,AB$9))^2),0),0)</f>
        <v>0</v>
      </c>
      <c r="AC44" s="78" t="n">
        <f aca="false">IF(AND(ISNUMBER($A44),$A44&gt;=AC$6,$A44&lt;=AC$7),IFERROR(AC$10*2/(SQRT(2*PI())*(AC$8+AC$9))*EXP(-0.5*(($A44-AC$5)/IF($A44&lt;AC$5,AC$8,AC$9))^2),0),0)</f>
        <v>0</v>
      </c>
      <c r="AD44" s="78" t="n">
        <f aca="false">IF(AND(ISNUMBER($A44),$A44&gt;=AD$6,$A44&lt;=AD$7),IFERROR(AD$10*2/(SQRT(2*PI())*(AD$8+AD$9))*EXP(-0.5*(($A44-AD$5)/IF($A44&lt;AD$5,AD$8,AD$9))^2),0),0)</f>
        <v>0</v>
      </c>
      <c r="AE44" s="78" t="n">
        <f aca="false">IF(AND(ISNUMBER($A44),$A44&gt;=AE$6,$A44&lt;=AE$7),IFERROR(AE$10*2/(SQRT(2*PI())*(AE$8+AE$9))*EXP(-0.5*(($A44-AE$5)/IF($A44&lt;AE$5,AE$8,AE$9))^2),0),0)</f>
        <v>0</v>
      </c>
      <c r="AF44" s="78" t="n">
        <f aca="false">IF(AND(ISNUMBER($A44),$A44&gt;=AF$6,$A44&lt;=AF$7),IFERROR(AF$10*2/(SQRT(2*PI())*(AF$8+AF$9))*EXP(-0.5*(($A44-AF$5)/IF($A44&lt;AF$5,AF$8,AF$9))^2),0),0)</f>
        <v>0</v>
      </c>
      <c r="AG44" s="78" t="n">
        <f aca="false">IF(AND(ISNUMBER($A44),$A44&gt;=AG$6,$A44&lt;=AG$7),IFERROR(AG$10*2/(SQRT(2*PI())*(AG$8+AG$9))*EXP(-0.5*(($A44-AG$5)/IF($A44&lt;AG$5,AG$8,AG$9))^2),0),0)</f>
        <v>0</v>
      </c>
      <c r="AH44" s="78" t="n">
        <f aca="false">IF(AND(ISNUMBER($A44),$A44&gt;=AH$6,$A44&lt;=AH$7),IFERROR(AH$10*2/(SQRT(2*PI())*(AH$8+AH$9))*EXP(-0.5*(($A44-AH$5)/IF($A44&lt;AH$5,AH$8,AH$9))^2),0),0)</f>
        <v>0</v>
      </c>
      <c r="AI44" s="78" t="n">
        <f aca="false">IF(AND(ISNUMBER($A44),$A44&gt;=AI$6,$A44&lt;=AI$7),IFERROR(AI$10*2/(SQRT(2*PI())*(AI$8+AI$9))*EXP(-0.5*(($A44-AI$5)/IF($A44&lt;AI$5,AI$8,AI$9))^2),0),0)</f>
        <v>0</v>
      </c>
      <c r="AJ44" s="78" t="n">
        <f aca="false">IF(AND(ISNUMBER($A44),$A44&gt;=AJ$6,$A44&lt;=AJ$7),IFERROR(AJ$10*2/(SQRT(2*PI())*(AJ$8+AJ$9))*EXP(-0.5*(($A44-AJ$5)/IF($A44&lt;AJ$5,AJ$8,AJ$9))^2),0),0)</f>
        <v>0</v>
      </c>
      <c r="AK44" s="78" t="n">
        <f aca="false">IF(AND(ISNUMBER($A44),$A44&gt;=AK$6,$A44&lt;=AK$7),IFERROR(AK$10*2/(SQRT(2*PI())*(AK$8+AK$9))*EXP(-0.5*(($A44-AK$5)/IF($A44&lt;AK$5,AK$8,AK$9))^2),0),0)</f>
        <v>0</v>
      </c>
      <c r="AL44" s="78" t="n">
        <f aca="false">IF(AND(ISNUMBER($A44),$A44&gt;=AL$6,$A44&lt;=AL$7),IFERROR(AL$10*2/(SQRT(2*PI())*(AL$8+AL$9))*EXP(-0.5*(($A44-AL$5)/IF($A44&lt;AL$5,AL$8,AL$9))^2),0),0)</f>
        <v>0</v>
      </c>
      <c r="AM44" s="78" t="n">
        <f aca="false">IF(AND(ISNUMBER($A44),$A44&gt;=AM$6,$A44&lt;=AM$7),IFERROR(AM$10*2/(SQRT(2*PI())*(AM$8+AM$9))*EXP(-0.5*(($A44-AM$5)/IF($A44&lt;AM$5,AM$8,AM$9))^2),0),0)</f>
        <v>0</v>
      </c>
      <c r="AN44" s="78" t="n">
        <f aca="false">IF(AND(ISNUMBER($A44),$A44&gt;=AN$6,$A44&lt;=AN$7),IFERROR(AN$10*2/(SQRT(2*PI())*(AN$8+AN$9))*EXP(-0.5*(($A44-AN$5)/IF($A44&lt;AN$5,AN$8,AN$9))^2),0),0)</f>
        <v>0</v>
      </c>
      <c r="AO44" s="78" t="n">
        <f aca="false">IF(AND(ISNUMBER($A44),$A44&gt;=AO$6,$A44&lt;=AO$7),IFERROR(AO$10*2/(SQRT(2*PI())*(AO$8+AO$9))*EXP(-0.5*(($A44-AO$5)/IF($A44&lt;AO$5,AO$8,AO$9))^2),0),0)</f>
        <v>0</v>
      </c>
      <c r="AP44" s="78" t="n">
        <f aca="false">IF(AND(ISNUMBER($A44),$A44&gt;=AP$6,$A44&lt;=AP$7),IFERROR(AP$10*2/(SQRT(2*PI())*(AP$8+AP$9))*EXP(-0.5*(($A44-AP$5)/IF($A44&lt;AP$5,AP$8,AP$9))^2),0),0)</f>
        <v>0</v>
      </c>
      <c r="AQ44" s="78" t="n">
        <f aca="false">IF(AND(ISNUMBER($A44),$A44&gt;=AQ$6,$A44&lt;=AQ$7),IFERROR(AQ$10*2/(SQRT(2*PI())*(AQ$8+AQ$9))*EXP(-0.5*(($A44-AQ$5)/IF($A44&lt;AQ$5,AQ$8,AQ$9))^2),0),0)</f>
        <v>0</v>
      </c>
      <c r="AR44" s="78" t="n">
        <f aca="false">IF(AND(ISNUMBER($A44),$A44&gt;=AR$6,$A44&lt;=AR$7),IFERROR(AR$10*2/(SQRT(2*PI())*(AR$8+AR$9))*EXP(-0.5*(($A44-AR$5)/IF($A44&lt;AR$5,AR$8,AR$9))^2),0),0)</f>
        <v>0</v>
      </c>
      <c r="AS44" s="78" t="n">
        <f aca="false">IF(AND(ISNUMBER($A44),$A44&gt;=AS$6,$A44&lt;=AS$7),IFERROR(AS$10*2/(SQRT(2*PI())*(AS$8+AS$9))*EXP(-0.5*(($A44-AS$5)/IF($A44&lt;AS$5,AS$8,AS$9))^2),0),0)</f>
        <v>0</v>
      </c>
      <c r="AT44" s="78" t="n">
        <f aca="false">IF(AND(ISNUMBER($A44),$A44&gt;=AT$6,$A44&lt;=AT$7),IFERROR(AT$10*2/(SQRT(2*PI())*(AT$8+AT$9))*EXP(-0.5*(($A44-AT$5)/IF($A44&lt;AT$5,AT$8,AT$9))^2),0),0)</f>
        <v>0</v>
      </c>
      <c r="AU44" s="78" t="n">
        <f aca="false">IF(AND(ISNUMBER($A44),$A44&gt;=AU$6,$A44&lt;=AU$7),IFERROR(AU$10*2/(SQRT(2*PI())*(AU$8+AU$9))*EXP(-0.5*(($A44-AU$5)/IF($A44&lt;AU$5,AU$8,AU$9))^2),0),0)</f>
        <v>0</v>
      </c>
      <c r="AV44" s="78" t="n">
        <f aca="false">IF(AND(ISNUMBER($A44),$A44&gt;=AV$6,$A44&lt;=AV$7),IFERROR(AV$10*2/(SQRT(2*PI())*(AV$8+AV$9))*EXP(-0.5*(($A44-AV$5)/IF($A44&lt;AV$5,AV$8,AV$9))^2),0),0)</f>
        <v>0</v>
      </c>
      <c r="AW44" s="78" t="n">
        <f aca="false">IF(AND(ISNUMBER($A44),$A44&gt;=AW$6,$A44&lt;=AW$7),IFERROR(AW$10*2/(SQRT(2*PI())*(AW$8+AW$9))*EXP(-0.5*(($A44-AW$5)/IF($A44&lt;AW$5,AW$8,AW$9))^2),0),0)</f>
        <v>0</v>
      </c>
      <c r="AX44" s="78" t="n">
        <f aca="false">IF(AND(ISNUMBER($A44),$A44&gt;=AX$6,$A44&lt;=AX$7),IFERROR(AX$10*2/(SQRT(2*PI())*(AX$8+AX$9))*EXP(-0.5*(($A44-AX$5)/IF($A44&lt;AX$5,AX$8,AX$9))^2),0),0)</f>
        <v>0</v>
      </c>
      <c r="AY44" s="78" t="n">
        <f aca="false">IF(AND(ISNUMBER($A44),$A44&gt;=AY$6,$A44&lt;=AY$7),IFERROR(AY$10*2/(SQRT(2*PI())*(AY$8+AY$9))*EXP(-0.5*(($A44-AY$5)/IF($A44&lt;AY$5,AY$8,AY$9))^2),0),0)</f>
        <v>0</v>
      </c>
      <c r="AZ44" s="78" t="n">
        <f aca="false">IF(AND(ISNUMBER($A44),$A44&gt;=AZ$6,$A44&lt;=AZ$7),IFERROR(AZ$10*2/(SQRT(2*PI())*(AZ$8+AZ$9))*EXP(-0.5*(($A44-AZ$5)/IF($A44&lt;AZ$5,AZ$8,AZ$9))^2),0),0)</f>
        <v>0</v>
      </c>
      <c r="BA44" s="78" t="n">
        <f aca="false">IF(AND(ISNUMBER($A44),$A44&gt;=BA$6,$A44&lt;=BA$7),IFERROR(BA$10*2/(SQRT(2*PI())*(BA$8+BA$9))*EXP(-0.5*(($A44-BA$5)/IF($A44&lt;BA$5,BA$8,BA$9))^2),0),0)</f>
        <v>0</v>
      </c>
    </row>
    <row r="45" customFormat="false" ht="15" hidden="false" customHeight="false" outlineLevel="0" collapsed="false">
      <c r="A45" s="73" t="str">
        <f aca="false">IF(ISNUMBER('Batch Matches'!D45),'Batch Matches'!D45,"")</f>
        <v/>
      </c>
      <c r="B45" s="78" t="n">
        <f aca="false">SUM(G45:BA45)</f>
        <v>0</v>
      </c>
      <c r="C45" s="78" t="n">
        <f aca="false">MAX(G45:BA45)</f>
        <v>0</v>
      </c>
      <c r="D45" s="72" t="str">
        <f aca="false">IF(B45=0,"",MATCH(C45,G45:BA45,0))</f>
        <v/>
      </c>
      <c r="E45" s="78" t="n">
        <f aca="false">LARGE(G45:BA45,2)</f>
        <v>0</v>
      </c>
      <c r="F45" s="72" t="str">
        <f aca="false">IF(E45=0,"",MATCH(E45,G45:BA45,0))</f>
        <v/>
      </c>
      <c r="G45" s="78" t="n">
        <f aca="false">IF(AND(ISNUMBER($A45),$A45&gt;=G$6,$A45&lt;=G$7),IFERROR(G$10*2/(SQRT(2*PI())*(G$8+G$9))*EXP(-0.5*(($A45-G$5)/IF($A45&lt;G$5,G$8,G$9))^2),0),0)</f>
        <v>0</v>
      </c>
      <c r="H45" s="78" t="n">
        <f aca="false">IF(AND(ISNUMBER($A45),$A45&gt;=H$6,$A45&lt;=H$7),IFERROR(H$10*2/(SQRT(2*PI())*(H$8+H$9))*EXP(-0.5*(($A45-H$5)/IF($A45&lt;H$5,H$8,H$9))^2),0),0)</f>
        <v>0</v>
      </c>
      <c r="I45" s="78" t="n">
        <f aca="false">IF(AND(ISNUMBER($A45),$A45&gt;=I$6,$A45&lt;=I$7),IFERROR(I$10*2/(SQRT(2*PI())*(I$8+I$9))*EXP(-0.5*(($A45-I$5)/IF($A45&lt;I$5,I$8,I$9))^2),0),0)</f>
        <v>0</v>
      </c>
      <c r="J45" s="78" t="n">
        <f aca="false">IF(AND(ISNUMBER($A45),$A45&gt;=J$6,$A45&lt;=J$7),IFERROR(J$10*2/(SQRT(2*PI())*(J$8+J$9))*EXP(-0.5*(($A45-J$5)/IF($A45&lt;J$5,J$8,J$9))^2),0),0)</f>
        <v>0</v>
      </c>
      <c r="K45" s="78" t="n">
        <f aca="false">IF(AND(ISNUMBER($A45),$A45&gt;=K$6,$A45&lt;=K$7),IFERROR(K$10*2/(SQRT(2*PI())*(K$8+K$9))*EXP(-0.5*(($A45-K$5)/IF($A45&lt;K$5,K$8,K$9))^2),0),0)</f>
        <v>0</v>
      </c>
      <c r="L45" s="78" t="n">
        <f aca="false">IF(AND(ISNUMBER($A45),$A45&gt;=L$6,$A45&lt;=L$7),IFERROR(L$10*2/(SQRT(2*PI())*(L$8+L$9))*EXP(-0.5*(($A45-L$5)/IF($A45&lt;L$5,L$8,L$9))^2),0),0)</f>
        <v>0</v>
      </c>
      <c r="M45" s="78" t="n">
        <f aca="false">IF(AND(ISNUMBER($A45),$A45&gt;=M$6,$A45&lt;=M$7),IFERROR(M$10*2/(SQRT(2*PI())*(M$8+M$9))*EXP(-0.5*(($A45-M$5)/IF($A45&lt;M$5,M$8,M$9))^2),0),0)</f>
        <v>0</v>
      </c>
      <c r="N45" s="78" t="n">
        <f aca="false">IF(AND(ISNUMBER($A45),$A45&gt;=N$6,$A45&lt;=N$7),IFERROR(N$10*2/(SQRT(2*PI())*(N$8+N$9))*EXP(-0.5*(($A45-N$5)/IF($A45&lt;N$5,N$8,N$9))^2),0),0)</f>
        <v>0</v>
      </c>
      <c r="O45" s="78" t="n">
        <f aca="false">IF(AND(ISNUMBER($A45),$A45&gt;=O$6,$A45&lt;=O$7),IFERROR(O$10*2/(SQRT(2*PI())*(O$8+O$9))*EXP(-0.5*(($A45-O$5)/IF($A45&lt;O$5,O$8,O$9))^2),0),0)</f>
        <v>0</v>
      </c>
      <c r="P45" s="78" t="n">
        <f aca="false">IF(AND(ISNUMBER($A45),$A45&gt;=P$6,$A45&lt;=P$7),IFERROR(P$10*2/(SQRT(2*PI())*(P$8+P$9))*EXP(-0.5*(($A45-P$5)/IF($A45&lt;P$5,P$8,P$9))^2),0),0)</f>
        <v>0</v>
      </c>
      <c r="Q45" s="78" t="n">
        <f aca="false">IF(AND(ISNUMBER($A45),$A45&gt;=Q$6,$A45&lt;=Q$7),IFERROR(Q$10*2/(SQRT(2*PI())*(Q$8+Q$9))*EXP(-0.5*(($A45-Q$5)/IF($A45&lt;Q$5,Q$8,Q$9))^2),0),0)</f>
        <v>0</v>
      </c>
      <c r="R45" s="78" t="n">
        <f aca="false">IF(AND(ISNUMBER($A45),$A45&gt;=R$6,$A45&lt;=R$7),IFERROR(R$10*2/(SQRT(2*PI())*(R$8+R$9))*EXP(-0.5*(($A45-R$5)/IF($A45&lt;R$5,R$8,R$9))^2),0),0)</f>
        <v>0</v>
      </c>
      <c r="S45" s="78" t="n">
        <f aca="false">IF(AND(ISNUMBER($A45),$A45&gt;=S$6,$A45&lt;=S$7),IFERROR(S$10*2/(SQRT(2*PI())*(S$8+S$9))*EXP(-0.5*(($A45-S$5)/IF($A45&lt;S$5,S$8,S$9))^2),0),0)</f>
        <v>0</v>
      </c>
      <c r="T45" s="78" t="n">
        <f aca="false">IF(AND(ISNUMBER($A45),$A45&gt;=T$6,$A45&lt;=T$7),IFERROR(T$10*2/(SQRT(2*PI())*(T$8+T$9))*EXP(-0.5*(($A45-T$5)/IF($A45&lt;T$5,T$8,T$9))^2),0),0)</f>
        <v>0</v>
      </c>
      <c r="U45" s="78" t="n">
        <f aca="false">IF(AND(ISNUMBER($A45),$A45&gt;=U$6,$A45&lt;=U$7),IFERROR(U$10*2/(SQRT(2*PI())*(U$8+U$9))*EXP(-0.5*(($A45-U$5)/IF($A45&lt;U$5,U$8,U$9))^2),0),0)</f>
        <v>0</v>
      </c>
      <c r="V45" s="78" t="n">
        <f aca="false">IF(AND(ISNUMBER($A45),$A45&gt;=V$6,$A45&lt;=V$7),IFERROR(V$10*2/(SQRT(2*PI())*(V$8+V$9))*EXP(-0.5*(($A45-V$5)/IF($A45&lt;V$5,V$8,V$9))^2),0),0)</f>
        <v>0</v>
      </c>
      <c r="W45" s="78" t="n">
        <f aca="false">IF(AND(ISNUMBER($A45),$A45&gt;=W$6,$A45&lt;=W$7),IFERROR(W$10*2/(SQRT(2*PI())*(W$8+W$9))*EXP(-0.5*(($A45-W$5)/IF($A45&lt;W$5,W$8,W$9))^2),0),0)</f>
        <v>0</v>
      </c>
      <c r="X45" s="78" t="n">
        <f aca="false">IF(AND(ISNUMBER($A45),$A45&gt;=X$6,$A45&lt;=X$7),IFERROR(X$10*2/(SQRT(2*PI())*(X$8+X$9))*EXP(-0.5*(($A45-X$5)/IF($A45&lt;X$5,X$8,X$9))^2),0),0)</f>
        <v>0</v>
      </c>
      <c r="Y45" s="78" t="n">
        <f aca="false">IF(AND(ISNUMBER($A45),$A45&gt;=Y$6,$A45&lt;=Y$7),IFERROR(Y$10*2/(SQRT(2*PI())*(Y$8+Y$9))*EXP(-0.5*(($A45-Y$5)/IF($A45&lt;Y$5,Y$8,Y$9))^2),0),0)</f>
        <v>0</v>
      </c>
      <c r="Z45" s="78" t="n">
        <f aca="false">IF(AND(ISNUMBER($A45),$A45&gt;=Z$6,$A45&lt;=Z$7),IFERROR(Z$10*2/(SQRT(2*PI())*(Z$8+Z$9))*EXP(-0.5*(($A45-Z$5)/IF($A45&lt;Z$5,Z$8,Z$9))^2),0),0)</f>
        <v>0</v>
      </c>
      <c r="AA45" s="78" t="n">
        <f aca="false">IF(AND(ISNUMBER($A45),$A45&gt;=AA$6,$A45&lt;=AA$7),IFERROR(AA$10*2/(SQRT(2*PI())*(AA$8+AA$9))*EXP(-0.5*(($A45-AA$5)/IF($A45&lt;AA$5,AA$8,AA$9))^2),0),0)</f>
        <v>0</v>
      </c>
      <c r="AB45" s="78" t="n">
        <f aca="false">IF(AND(ISNUMBER($A45),$A45&gt;=AB$6,$A45&lt;=AB$7),IFERROR(AB$10*2/(SQRT(2*PI())*(AB$8+AB$9))*EXP(-0.5*(($A45-AB$5)/IF($A45&lt;AB$5,AB$8,AB$9))^2),0),0)</f>
        <v>0</v>
      </c>
      <c r="AC45" s="78" t="n">
        <f aca="false">IF(AND(ISNUMBER($A45),$A45&gt;=AC$6,$A45&lt;=AC$7),IFERROR(AC$10*2/(SQRT(2*PI())*(AC$8+AC$9))*EXP(-0.5*(($A45-AC$5)/IF($A45&lt;AC$5,AC$8,AC$9))^2),0),0)</f>
        <v>0</v>
      </c>
      <c r="AD45" s="78" t="n">
        <f aca="false">IF(AND(ISNUMBER($A45),$A45&gt;=AD$6,$A45&lt;=AD$7),IFERROR(AD$10*2/(SQRT(2*PI())*(AD$8+AD$9))*EXP(-0.5*(($A45-AD$5)/IF($A45&lt;AD$5,AD$8,AD$9))^2),0),0)</f>
        <v>0</v>
      </c>
      <c r="AE45" s="78" t="n">
        <f aca="false">IF(AND(ISNUMBER($A45),$A45&gt;=AE$6,$A45&lt;=AE$7),IFERROR(AE$10*2/(SQRT(2*PI())*(AE$8+AE$9))*EXP(-0.5*(($A45-AE$5)/IF($A45&lt;AE$5,AE$8,AE$9))^2),0),0)</f>
        <v>0</v>
      </c>
      <c r="AF45" s="78" t="n">
        <f aca="false">IF(AND(ISNUMBER($A45),$A45&gt;=AF$6,$A45&lt;=AF$7),IFERROR(AF$10*2/(SQRT(2*PI())*(AF$8+AF$9))*EXP(-0.5*(($A45-AF$5)/IF($A45&lt;AF$5,AF$8,AF$9))^2),0),0)</f>
        <v>0</v>
      </c>
      <c r="AG45" s="78" t="n">
        <f aca="false">IF(AND(ISNUMBER($A45),$A45&gt;=AG$6,$A45&lt;=AG$7),IFERROR(AG$10*2/(SQRT(2*PI())*(AG$8+AG$9))*EXP(-0.5*(($A45-AG$5)/IF($A45&lt;AG$5,AG$8,AG$9))^2),0),0)</f>
        <v>0</v>
      </c>
      <c r="AH45" s="78" t="n">
        <f aca="false">IF(AND(ISNUMBER($A45),$A45&gt;=AH$6,$A45&lt;=AH$7),IFERROR(AH$10*2/(SQRT(2*PI())*(AH$8+AH$9))*EXP(-0.5*(($A45-AH$5)/IF($A45&lt;AH$5,AH$8,AH$9))^2),0),0)</f>
        <v>0</v>
      </c>
      <c r="AI45" s="78" t="n">
        <f aca="false">IF(AND(ISNUMBER($A45),$A45&gt;=AI$6,$A45&lt;=AI$7),IFERROR(AI$10*2/(SQRT(2*PI())*(AI$8+AI$9))*EXP(-0.5*(($A45-AI$5)/IF($A45&lt;AI$5,AI$8,AI$9))^2),0),0)</f>
        <v>0</v>
      </c>
      <c r="AJ45" s="78" t="n">
        <f aca="false">IF(AND(ISNUMBER($A45),$A45&gt;=AJ$6,$A45&lt;=AJ$7),IFERROR(AJ$10*2/(SQRT(2*PI())*(AJ$8+AJ$9))*EXP(-0.5*(($A45-AJ$5)/IF($A45&lt;AJ$5,AJ$8,AJ$9))^2),0),0)</f>
        <v>0</v>
      </c>
      <c r="AK45" s="78" t="n">
        <f aca="false">IF(AND(ISNUMBER($A45),$A45&gt;=AK$6,$A45&lt;=AK$7),IFERROR(AK$10*2/(SQRT(2*PI())*(AK$8+AK$9))*EXP(-0.5*(($A45-AK$5)/IF($A45&lt;AK$5,AK$8,AK$9))^2),0),0)</f>
        <v>0</v>
      </c>
      <c r="AL45" s="78" t="n">
        <f aca="false">IF(AND(ISNUMBER($A45),$A45&gt;=AL$6,$A45&lt;=AL$7),IFERROR(AL$10*2/(SQRT(2*PI())*(AL$8+AL$9))*EXP(-0.5*(($A45-AL$5)/IF($A45&lt;AL$5,AL$8,AL$9))^2),0),0)</f>
        <v>0</v>
      </c>
      <c r="AM45" s="78" t="n">
        <f aca="false">IF(AND(ISNUMBER($A45),$A45&gt;=AM$6,$A45&lt;=AM$7),IFERROR(AM$10*2/(SQRT(2*PI())*(AM$8+AM$9))*EXP(-0.5*(($A45-AM$5)/IF($A45&lt;AM$5,AM$8,AM$9))^2),0),0)</f>
        <v>0</v>
      </c>
      <c r="AN45" s="78" t="n">
        <f aca="false">IF(AND(ISNUMBER($A45),$A45&gt;=AN$6,$A45&lt;=AN$7),IFERROR(AN$10*2/(SQRT(2*PI())*(AN$8+AN$9))*EXP(-0.5*(($A45-AN$5)/IF($A45&lt;AN$5,AN$8,AN$9))^2),0),0)</f>
        <v>0</v>
      </c>
      <c r="AO45" s="78" t="n">
        <f aca="false">IF(AND(ISNUMBER($A45),$A45&gt;=AO$6,$A45&lt;=AO$7),IFERROR(AO$10*2/(SQRT(2*PI())*(AO$8+AO$9))*EXP(-0.5*(($A45-AO$5)/IF($A45&lt;AO$5,AO$8,AO$9))^2),0),0)</f>
        <v>0</v>
      </c>
      <c r="AP45" s="78" t="n">
        <f aca="false">IF(AND(ISNUMBER($A45),$A45&gt;=AP$6,$A45&lt;=AP$7),IFERROR(AP$10*2/(SQRT(2*PI())*(AP$8+AP$9))*EXP(-0.5*(($A45-AP$5)/IF($A45&lt;AP$5,AP$8,AP$9))^2),0),0)</f>
        <v>0</v>
      </c>
      <c r="AQ45" s="78" t="n">
        <f aca="false">IF(AND(ISNUMBER($A45),$A45&gt;=AQ$6,$A45&lt;=AQ$7),IFERROR(AQ$10*2/(SQRT(2*PI())*(AQ$8+AQ$9))*EXP(-0.5*(($A45-AQ$5)/IF($A45&lt;AQ$5,AQ$8,AQ$9))^2),0),0)</f>
        <v>0</v>
      </c>
      <c r="AR45" s="78" t="n">
        <f aca="false">IF(AND(ISNUMBER($A45),$A45&gt;=AR$6,$A45&lt;=AR$7),IFERROR(AR$10*2/(SQRT(2*PI())*(AR$8+AR$9))*EXP(-0.5*(($A45-AR$5)/IF($A45&lt;AR$5,AR$8,AR$9))^2),0),0)</f>
        <v>0</v>
      </c>
      <c r="AS45" s="78" t="n">
        <f aca="false">IF(AND(ISNUMBER($A45),$A45&gt;=AS$6,$A45&lt;=AS$7),IFERROR(AS$10*2/(SQRT(2*PI())*(AS$8+AS$9))*EXP(-0.5*(($A45-AS$5)/IF($A45&lt;AS$5,AS$8,AS$9))^2),0),0)</f>
        <v>0</v>
      </c>
      <c r="AT45" s="78" t="n">
        <f aca="false">IF(AND(ISNUMBER($A45),$A45&gt;=AT$6,$A45&lt;=AT$7),IFERROR(AT$10*2/(SQRT(2*PI())*(AT$8+AT$9))*EXP(-0.5*(($A45-AT$5)/IF($A45&lt;AT$5,AT$8,AT$9))^2),0),0)</f>
        <v>0</v>
      </c>
      <c r="AU45" s="78" t="n">
        <f aca="false">IF(AND(ISNUMBER($A45),$A45&gt;=AU$6,$A45&lt;=AU$7),IFERROR(AU$10*2/(SQRT(2*PI())*(AU$8+AU$9))*EXP(-0.5*(($A45-AU$5)/IF($A45&lt;AU$5,AU$8,AU$9))^2),0),0)</f>
        <v>0</v>
      </c>
      <c r="AV45" s="78" t="n">
        <f aca="false">IF(AND(ISNUMBER($A45),$A45&gt;=AV$6,$A45&lt;=AV$7),IFERROR(AV$10*2/(SQRT(2*PI())*(AV$8+AV$9))*EXP(-0.5*(($A45-AV$5)/IF($A45&lt;AV$5,AV$8,AV$9))^2),0),0)</f>
        <v>0</v>
      </c>
      <c r="AW45" s="78" t="n">
        <f aca="false">IF(AND(ISNUMBER($A45),$A45&gt;=AW$6,$A45&lt;=AW$7),IFERROR(AW$10*2/(SQRT(2*PI())*(AW$8+AW$9))*EXP(-0.5*(($A45-AW$5)/IF($A45&lt;AW$5,AW$8,AW$9))^2),0),0)</f>
        <v>0</v>
      </c>
      <c r="AX45" s="78" t="n">
        <f aca="false">IF(AND(ISNUMBER($A45),$A45&gt;=AX$6,$A45&lt;=AX$7),IFERROR(AX$10*2/(SQRT(2*PI())*(AX$8+AX$9))*EXP(-0.5*(($A45-AX$5)/IF($A45&lt;AX$5,AX$8,AX$9))^2),0),0)</f>
        <v>0</v>
      </c>
      <c r="AY45" s="78" t="n">
        <f aca="false">IF(AND(ISNUMBER($A45),$A45&gt;=AY$6,$A45&lt;=AY$7),IFERROR(AY$10*2/(SQRT(2*PI())*(AY$8+AY$9))*EXP(-0.5*(($A45-AY$5)/IF($A45&lt;AY$5,AY$8,AY$9))^2),0),0)</f>
        <v>0</v>
      </c>
      <c r="AZ45" s="78" t="n">
        <f aca="false">IF(AND(ISNUMBER($A45),$A45&gt;=AZ$6,$A45&lt;=AZ$7),IFERROR(AZ$10*2/(SQRT(2*PI())*(AZ$8+AZ$9))*EXP(-0.5*(($A45-AZ$5)/IF($A45&lt;AZ$5,AZ$8,AZ$9))^2),0),0)</f>
        <v>0</v>
      </c>
      <c r="BA45" s="78" t="n">
        <f aca="false">IF(AND(ISNUMBER($A45),$A45&gt;=BA$6,$A45&lt;=BA$7),IFERROR(BA$10*2/(SQRT(2*PI())*(BA$8+BA$9))*EXP(-0.5*(($A45-BA$5)/IF($A45&lt;BA$5,BA$8,BA$9))^2),0),0)</f>
        <v>0</v>
      </c>
    </row>
    <row r="46" customFormat="false" ht="15" hidden="false" customHeight="false" outlineLevel="0" collapsed="false">
      <c r="A46" s="73" t="str">
        <f aca="false">IF(ISNUMBER('Batch Matches'!D46),'Batch Matches'!D46,"")</f>
        <v/>
      </c>
      <c r="B46" s="78" t="n">
        <f aca="false">SUM(G46:BA46)</f>
        <v>0</v>
      </c>
      <c r="C46" s="78" t="n">
        <f aca="false">MAX(G46:BA46)</f>
        <v>0</v>
      </c>
      <c r="D46" s="72" t="str">
        <f aca="false">IF(B46=0,"",MATCH(C46,G46:BA46,0))</f>
        <v/>
      </c>
      <c r="E46" s="78" t="n">
        <f aca="false">LARGE(G46:BA46,2)</f>
        <v>0</v>
      </c>
      <c r="F46" s="72" t="str">
        <f aca="false">IF(E46=0,"",MATCH(E46,G46:BA46,0))</f>
        <v/>
      </c>
      <c r="G46" s="78" t="n">
        <f aca="false">IF(AND(ISNUMBER($A46),$A46&gt;=G$6,$A46&lt;=G$7),IFERROR(G$10*2/(SQRT(2*PI())*(G$8+G$9))*EXP(-0.5*(($A46-G$5)/IF($A46&lt;G$5,G$8,G$9))^2),0),0)</f>
        <v>0</v>
      </c>
      <c r="H46" s="78" t="n">
        <f aca="false">IF(AND(ISNUMBER($A46),$A46&gt;=H$6,$A46&lt;=H$7),IFERROR(H$10*2/(SQRT(2*PI())*(H$8+H$9))*EXP(-0.5*(($A46-H$5)/IF($A46&lt;H$5,H$8,H$9))^2),0),0)</f>
        <v>0</v>
      </c>
      <c r="I46" s="78" t="n">
        <f aca="false">IF(AND(ISNUMBER($A46),$A46&gt;=I$6,$A46&lt;=I$7),IFERROR(I$10*2/(SQRT(2*PI())*(I$8+I$9))*EXP(-0.5*(($A46-I$5)/IF($A46&lt;I$5,I$8,I$9))^2),0),0)</f>
        <v>0</v>
      </c>
      <c r="J46" s="78" t="n">
        <f aca="false">IF(AND(ISNUMBER($A46),$A46&gt;=J$6,$A46&lt;=J$7),IFERROR(J$10*2/(SQRT(2*PI())*(J$8+J$9))*EXP(-0.5*(($A46-J$5)/IF($A46&lt;J$5,J$8,J$9))^2),0),0)</f>
        <v>0</v>
      </c>
      <c r="K46" s="78" t="n">
        <f aca="false">IF(AND(ISNUMBER($A46),$A46&gt;=K$6,$A46&lt;=K$7),IFERROR(K$10*2/(SQRT(2*PI())*(K$8+K$9))*EXP(-0.5*(($A46-K$5)/IF($A46&lt;K$5,K$8,K$9))^2),0),0)</f>
        <v>0</v>
      </c>
      <c r="L46" s="78" t="n">
        <f aca="false">IF(AND(ISNUMBER($A46),$A46&gt;=L$6,$A46&lt;=L$7),IFERROR(L$10*2/(SQRT(2*PI())*(L$8+L$9))*EXP(-0.5*(($A46-L$5)/IF($A46&lt;L$5,L$8,L$9))^2),0),0)</f>
        <v>0</v>
      </c>
      <c r="M46" s="78" t="n">
        <f aca="false">IF(AND(ISNUMBER($A46),$A46&gt;=M$6,$A46&lt;=M$7),IFERROR(M$10*2/(SQRT(2*PI())*(M$8+M$9))*EXP(-0.5*(($A46-M$5)/IF($A46&lt;M$5,M$8,M$9))^2),0),0)</f>
        <v>0</v>
      </c>
      <c r="N46" s="78" t="n">
        <f aca="false">IF(AND(ISNUMBER($A46),$A46&gt;=N$6,$A46&lt;=N$7),IFERROR(N$10*2/(SQRT(2*PI())*(N$8+N$9))*EXP(-0.5*(($A46-N$5)/IF($A46&lt;N$5,N$8,N$9))^2),0),0)</f>
        <v>0</v>
      </c>
      <c r="O46" s="78" t="n">
        <f aca="false">IF(AND(ISNUMBER($A46),$A46&gt;=O$6,$A46&lt;=O$7),IFERROR(O$10*2/(SQRT(2*PI())*(O$8+O$9))*EXP(-0.5*(($A46-O$5)/IF($A46&lt;O$5,O$8,O$9))^2),0),0)</f>
        <v>0</v>
      </c>
      <c r="P46" s="78" t="n">
        <f aca="false">IF(AND(ISNUMBER($A46),$A46&gt;=P$6,$A46&lt;=P$7),IFERROR(P$10*2/(SQRT(2*PI())*(P$8+P$9))*EXP(-0.5*(($A46-P$5)/IF($A46&lt;P$5,P$8,P$9))^2),0),0)</f>
        <v>0</v>
      </c>
      <c r="Q46" s="78" t="n">
        <f aca="false">IF(AND(ISNUMBER($A46),$A46&gt;=Q$6,$A46&lt;=Q$7),IFERROR(Q$10*2/(SQRT(2*PI())*(Q$8+Q$9))*EXP(-0.5*(($A46-Q$5)/IF($A46&lt;Q$5,Q$8,Q$9))^2),0),0)</f>
        <v>0</v>
      </c>
      <c r="R46" s="78" t="n">
        <f aca="false">IF(AND(ISNUMBER($A46),$A46&gt;=R$6,$A46&lt;=R$7),IFERROR(R$10*2/(SQRT(2*PI())*(R$8+R$9))*EXP(-0.5*(($A46-R$5)/IF($A46&lt;R$5,R$8,R$9))^2),0),0)</f>
        <v>0</v>
      </c>
      <c r="S46" s="78" t="n">
        <f aca="false">IF(AND(ISNUMBER($A46),$A46&gt;=S$6,$A46&lt;=S$7),IFERROR(S$10*2/(SQRT(2*PI())*(S$8+S$9))*EXP(-0.5*(($A46-S$5)/IF($A46&lt;S$5,S$8,S$9))^2),0),0)</f>
        <v>0</v>
      </c>
      <c r="T46" s="78" t="n">
        <f aca="false">IF(AND(ISNUMBER($A46),$A46&gt;=T$6,$A46&lt;=T$7),IFERROR(T$10*2/(SQRT(2*PI())*(T$8+T$9))*EXP(-0.5*(($A46-T$5)/IF($A46&lt;T$5,T$8,T$9))^2),0),0)</f>
        <v>0</v>
      </c>
      <c r="U46" s="78" t="n">
        <f aca="false">IF(AND(ISNUMBER($A46),$A46&gt;=U$6,$A46&lt;=U$7),IFERROR(U$10*2/(SQRT(2*PI())*(U$8+U$9))*EXP(-0.5*(($A46-U$5)/IF($A46&lt;U$5,U$8,U$9))^2),0),0)</f>
        <v>0</v>
      </c>
      <c r="V46" s="78" t="n">
        <f aca="false">IF(AND(ISNUMBER($A46),$A46&gt;=V$6,$A46&lt;=V$7),IFERROR(V$10*2/(SQRT(2*PI())*(V$8+V$9))*EXP(-0.5*(($A46-V$5)/IF($A46&lt;V$5,V$8,V$9))^2),0),0)</f>
        <v>0</v>
      </c>
      <c r="W46" s="78" t="n">
        <f aca="false">IF(AND(ISNUMBER($A46),$A46&gt;=W$6,$A46&lt;=W$7),IFERROR(W$10*2/(SQRT(2*PI())*(W$8+W$9))*EXP(-0.5*(($A46-W$5)/IF($A46&lt;W$5,W$8,W$9))^2),0),0)</f>
        <v>0</v>
      </c>
      <c r="X46" s="78" t="n">
        <f aca="false">IF(AND(ISNUMBER($A46),$A46&gt;=X$6,$A46&lt;=X$7),IFERROR(X$10*2/(SQRT(2*PI())*(X$8+X$9))*EXP(-0.5*(($A46-X$5)/IF($A46&lt;X$5,X$8,X$9))^2),0),0)</f>
        <v>0</v>
      </c>
      <c r="Y46" s="78" t="n">
        <f aca="false">IF(AND(ISNUMBER($A46),$A46&gt;=Y$6,$A46&lt;=Y$7),IFERROR(Y$10*2/(SQRT(2*PI())*(Y$8+Y$9))*EXP(-0.5*(($A46-Y$5)/IF($A46&lt;Y$5,Y$8,Y$9))^2),0),0)</f>
        <v>0</v>
      </c>
      <c r="Z46" s="78" t="n">
        <f aca="false">IF(AND(ISNUMBER($A46),$A46&gt;=Z$6,$A46&lt;=Z$7),IFERROR(Z$10*2/(SQRT(2*PI())*(Z$8+Z$9))*EXP(-0.5*(($A46-Z$5)/IF($A46&lt;Z$5,Z$8,Z$9))^2),0),0)</f>
        <v>0</v>
      </c>
      <c r="AA46" s="78" t="n">
        <f aca="false">IF(AND(ISNUMBER($A46),$A46&gt;=AA$6,$A46&lt;=AA$7),IFERROR(AA$10*2/(SQRT(2*PI())*(AA$8+AA$9))*EXP(-0.5*(($A46-AA$5)/IF($A46&lt;AA$5,AA$8,AA$9))^2),0),0)</f>
        <v>0</v>
      </c>
      <c r="AB46" s="78" t="n">
        <f aca="false">IF(AND(ISNUMBER($A46),$A46&gt;=AB$6,$A46&lt;=AB$7),IFERROR(AB$10*2/(SQRT(2*PI())*(AB$8+AB$9))*EXP(-0.5*(($A46-AB$5)/IF($A46&lt;AB$5,AB$8,AB$9))^2),0),0)</f>
        <v>0</v>
      </c>
      <c r="AC46" s="78" t="n">
        <f aca="false">IF(AND(ISNUMBER($A46),$A46&gt;=AC$6,$A46&lt;=AC$7),IFERROR(AC$10*2/(SQRT(2*PI())*(AC$8+AC$9))*EXP(-0.5*(($A46-AC$5)/IF($A46&lt;AC$5,AC$8,AC$9))^2),0),0)</f>
        <v>0</v>
      </c>
      <c r="AD46" s="78" t="n">
        <f aca="false">IF(AND(ISNUMBER($A46),$A46&gt;=AD$6,$A46&lt;=AD$7),IFERROR(AD$10*2/(SQRT(2*PI())*(AD$8+AD$9))*EXP(-0.5*(($A46-AD$5)/IF($A46&lt;AD$5,AD$8,AD$9))^2),0),0)</f>
        <v>0</v>
      </c>
      <c r="AE46" s="78" t="n">
        <f aca="false">IF(AND(ISNUMBER($A46),$A46&gt;=AE$6,$A46&lt;=AE$7),IFERROR(AE$10*2/(SQRT(2*PI())*(AE$8+AE$9))*EXP(-0.5*(($A46-AE$5)/IF($A46&lt;AE$5,AE$8,AE$9))^2),0),0)</f>
        <v>0</v>
      </c>
      <c r="AF46" s="78" t="n">
        <f aca="false">IF(AND(ISNUMBER($A46),$A46&gt;=AF$6,$A46&lt;=AF$7),IFERROR(AF$10*2/(SQRT(2*PI())*(AF$8+AF$9))*EXP(-0.5*(($A46-AF$5)/IF($A46&lt;AF$5,AF$8,AF$9))^2),0),0)</f>
        <v>0</v>
      </c>
      <c r="AG46" s="78" t="n">
        <f aca="false">IF(AND(ISNUMBER($A46),$A46&gt;=AG$6,$A46&lt;=AG$7),IFERROR(AG$10*2/(SQRT(2*PI())*(AG$8+AG$9))*EXP(-0.5*(($A46-AG$5)/IF($A46&lt;AG$5,AG$8,AG$9))^2),0),0)</f>
        <v>0</v>
      </c>
      <c r="AH46" s="78" t="n">
        <f aca="false">IF(AND(ISNUMBER($A46),$A46&gt;=AH$6,$A46&lt;=AH$7),IFERROR(AH$10*2/(SQRT(2*PI())*(AH$8+AH$9))*EXP(-0.5*(($A46-AH$5)/IF($A46&lt;AH$5,AH$8,AH$9))^2),0),0)</f>
        <v>0</v>
      </c>
      <c r="AI46" s="78" t="n">
        <f aca="false">IF(AND(ISNUMBER($A46),$A46&gt;=AI$6,$A46&lt;=AI$7),IFERROR(AI$10*2/(SQRT(2*PI())*(AI$8+AI$9))*EXP(-0.5*(($A46-AI$5)/IF($A46&lt;AI$5,AI$8,AI$9))^2),0),0)</f>
        <v>0</v>
      </c>
      <c r="AJ46" s="78" t="n">
        <f aca="false">IF(AND(ISNUMBER($A46),$A46&gt;=AJ$6,$A46&lt;=AJ$7),IFERROR(AJ$10*2/(SQRT(2*PI())*(AJ$8+AJ$9))*EXP(-0.5*(($A46-AJ$5)/IF($A46&lt;AJ$5,AJ$8,AJ$9))^2),0),0)</f>
        <v>0</v>
      </c>
      <c r="AK46" s="78" t="n">
        <f aca="false">IF(AND(ISNUMBER($A46),$A46&gt;=AK$6,$A46&lt;=AK$7),IFERROR(AK$10*2/(SQRT(2*PI())*(AK$8+AK$9))*EXP(-0.5*(($A46-AK$5)/IF($A46&lt;AK$5,AK$8,AK$9))^2),0),0)</f>
        <v>0</v>
      </c>
      <c r="AL46" s="78" t="n">
        <f aca="false">IF(AND(ISNUMBER($A46),$A46&gt;=AL$6,$A46&lt;=AL$7),IFERROR(AL$10*2/(SQRT(2*PI())*(AL$8+AL$9))*EXP(-0.5*(($A46-AL$5)/IF($A46&lt;AL$5,AL$8,AL$9))^2),0),0)</f>
        <v>0</v>
      </c>
      <c r="AM46" s="78" t="n">
        <f aca="false">IF(AND(ISNUMBER($A46),$A46&gt;=AM$6,$A46&lt;=AM$7),IFERROR(AM$10*2/(SQRT(2*PI())*(AM$8+AM$9))*EXP(-0.5*(($A46-AM$5)/IF($A46&lt;AM$5,AM$8,AM$9))^2),0),0)</f>
        <v>0</v>
      </c>
      <c r="AN46" s="78" t="n">
        <f aca="false">IF(AND(ISNUMBER($A46),$A46&gt;=AN$6,$A46&lt;=AN$7),IFERROR(AN$10*2/(SQRT(2*PI())*(AN$8+AN$9))*EXP(-0.5*(($A46-AN$5)/IF($A46&lt;AN$5,AN$8,AN$9))^2),0),0)</f>
        <v>0</v>
      </c>
      <c r="AO46" s="78" t="n">
        <f aca="false">IF(AND(ISNUMBER($A46),$A46&gt;=AO$6,$A46&lt;=AO$7),IFERROR(AO$10*2/(SQRT(2*PI())*(AO$8+AO$9))*EXP(-0.5*(($A46-AO$5)/IF($A46&lt;AO$5,AO$8,AO$9))^2),0),0)</f>
        <v>0</v>
      </c>
      <c r="AP46" s="78" t="n">
        <f aca="false">IF(AND(ISNUMBER($A46),$A46&gt;=AP$6,$A46&lt;=AP$7),IFERROR(AP$10*2/(SQRT(2*PI())*(AP$8+AP$9))*EXP(-0.5*(($A46-AP$5)/IF($A46&lt;AP$5,AP$8,AP$9))^2),0),0)</f>
        <v>0</v>
      </c>
      <c r="AQ46" s="78" t="n">
        <f aca="false">IF(AND(ISNUMBER($A46),$A46&gt;=AQ$6,$A46&lt;=AQ$7),IFERROR(AQ$10*2/(SQRT(2*PI())*(AQ$8+AQ$9))*EXP(-0.5*(($A46-AQ$5)/IF($A46&lt;AQ$5,AQ$8,AQ$9))^2),0),0)</f>
        <v>0</v>
      </c>
      <c r="AR46" s="78" t="n">
        <f aca="false">IF(AND(ISNUMBER($A46),$A46&gt;=AR$6,$A46&lt;=AR$7),IFERROR(AR$10*2/(SQRT(2*PI())*(AR$8+AR$9))*EXP(-0.5*(($A46-AR$5)/IF($A46&lt;AR$5,AR$8,AR$9))^2),0),0)</f>
        <v>0</v>
      </c>
      <c r="AS46" s="78" t="n">
        <f aca="false">IF(AND(ISNUMBER($A46),$A46&gt;=AS$6,$A46&lt;=AS$7),IFERROR(AS$10*2/(SQRT(2*PI())*(AS$8+AS$9))*EXP(-0.5*(($A46-AS$5)/IF($A46&lt;AS$5,AS$8,AS$9))^2),0),0)</f>
        <v>0</v>
      </c>
      <c r="AT46" s="78" t="n">
        <f aca="false">IF(AND(ISNUMBER($A46),$A46&gt;=AT$6,$A46&lt;=AT$7),IFERROR(AT$10*2/(SQRT(2*PI())*(AT$8+AT$9))*EXP(-0.5*(($A46-AT$5)/IF($A46&lt;AT$5,AT$8,AT$9))^2),0),0)</f>
        <v>0</v>
      </c>
      <c r="AU46" s="78" t="n">
        <f aca="false">IF(AND(ISNUMBER($A46),$A46&gt;=AU$6,$A46&lt;=AU$7),IFERROR(AU$10*2/(SQRT(2*PI())*(AU$8+AU$9))*EXP(-0.5*(($A46-AU$5)/IF($A46&lt;AU$5,AU$8,AU$9))^2),0),0)</f>
        <v>0</v>
      </c>
      <c r="AV46" s="78" t="n">
        <f aca="false">IF(AND(ISNUMBER($A46),$A46&gt;=AV$6,$A46&lt;=AV$7),IFERROR(AV$10*2/(SQRT(2*PI())*(AV$8+AV$9))*EXP(-0.5*(($A46-AV$5)/IF($A46&lt;AV$5,AV$8,AV$9))^2),0),0)</f>
        <v>0</v>
      </c>
      <c r="AW46" s="78" t="n">
        <f aca="false">IF(AND(ISNUMBER($A46),$A46&gt;=AW$6,$A46&lt;=AW$7),IFERROR(AW$10*2/(SQRT(2*PI())*(AW$8+AW$9))*EXP(-0.5*(($A46-AW$5)/IF($A46&lt;AW$5,AW$8,AW$9))^2),0),0)</f>
        <v>0</v>
      </c>
      <c r="AX46" s="78" t="n">
        <f aca="false">IF(AND(ISNUMBER($A46),$A46&gt;=AX$6,$A46&lt;=AX$7),IFERROR(AX$10*2/(SQRT(2*PI())*(AX$8+AX$9))*EXP(-0.5*(($A46-AX$5)/IF($A46&lt;AX$5,AX$8,AX$9))^2),0),0)</f>
        <v>0</v>
      </c>
      <c r="AY46" s="78" t="n">
        <f aca="false">IF(AND(ISNUMBER($A46),$A46&gt;=AY$6,$A46&lt;=AY$7),IFERROR(AY$10*2/(SQRT(2*PI())*(AY$8+AY$9))*EXP(-0.5*(($A46-AY$5)/IF($A46&lt;AY$5,AY$8,AY$9))^2),0),0)</f>
        <v>0</v>
      </c>
      <c r="AZ46" s="78" t="n">
        <f aca="false">IF(AND(ISNUMBER($A46),$A46&gt;=AZ$6,$A46&lt;=AZ$7),IFERROR(AZ$10*2/(SQRT(2*PI())*(AZ$8+AZ$9))*EXP(-0.5*(($A46-AZ$5)/IF($A46&lt;AZ$5,AZ$8,AZ$9))^2),0),0)</f>
        <v>0</v>
      </c>
      <c r="BA46" s="78" t="n">
        <f aca="false">IF(AND(ISNUMBER($A46),$A46&gt;=BA$6,$A46&lt;=BA$7),IFERROR(BA$10*2/(SQRT(2*PI())*(BA$8+BA$9))*EXP(-0.5*(($A46-BA$5)/IF($A46&lt;BA$5,BA$8,BA$9))^2),0),0)</f>
        <v>0</v>
      </c>
    </row>
    <row r="47" customFormat="false" ht="15" hidden="false" customHeight="false" outlineLevel="0" collapsed="false">
      <c r="A47" s="73" t="str">
        <f aca="false">IF(ISNUMBER('Batch Matches'!D47),'Batch Matches'!D47,"")</f>
        <v/>
      </c>
      <c r="B47" s="78" t="n">
        <f aca="false">SUM(G47:BA47)</f>
        <v>0</v>
      </c>
      <c r="C47" s="78" t="n">
        <f aca="false">MAX(G47:BA47)</f>
        <v>0</v>
      </c>
      <c r="D47" s="72" t="str">
        <f aca="false">IF(B47=0,"",MATCH(C47,G47:BA47,0))</f>
        <v/>
      </c>
      <c r="E47" s="78" t="n">
        <f aca="false">LARGE(G47:BA47,2)</f>
        <v>0</v>
      </c>
      <c r="F47" s="72" t="str">
        <f aca="false">IF(E47=0,"",MATCH(E47,G47:BA47,0))</f>
        <v/>
      </c>
      <c r="G47" s="78" t="n">
        <f aca="false">IF(AND(ISNUMBER($A47),$A47&gt;=G$6,$A47&lt;=G$7),IFERROR(G$10*2/(SQRT(2*PI())*(G$8+G$9))*EXP(-0.5*(($A47-G$5)/IF($A47&lt;G$5,G$8,G$9))^2),0),0)</f>
        <v>0</v>
      </c>
      <c r="H47" s="78" t="n">
        <f aca="false">IF(AND(ISNUMBER($A47),$A47&gt;=H$6,$A47&lt;=H$7),IFERROR(H$10*2/(SQRT(2*PI())*(H$8+H$9))*EXP(-0.5*(($A47-H$5)/IF($A47&lt;H$5,H$8,H$9))^2),0),0)</f>
        <v>0</v>
      </c>
      <c r="I47" s="78" t="n">
        <f aca="false">IF(AND(ISNUMBER($A47),$A47&gt;=I$6,$A47&lt;=I$7),IFERROR(I$10*2/(SQRT(2*PI())*(I$8+I$9))*EXP(-0.5*(($A47-I$5)/IF($A47&lt;I$5,I$8,I$9))^2),0),0)</f>
        <v>0</v>
      </c>
      <c r="J47" s="78" t="n">
        <f aca="false">IF(AND(ISNUMBER($A47),$A47&gt;=J$6,$A47&lt;=J$7),IFERROR(J$10*2/(SQRT(2*PI())*(J$8+J$9))*EXP(-0.5*(($A47-J$5)/IF($A47&lt;J$5,J$8,J$9))^2),0),0)</f>
        <v>0</v>
      </c>
      <c r="K47" s="78" t="n">
        <f aca="false">IF(AND(ISNUMBER($A47),$A47&gt;=K$6,$A47&lt;=K$7),IFERROR(K$10*2/(SQRT(2*PI())*(K$8+K$9))*EXP(-0.5*(($A47-K$5)/IF($A47&lt;K$5,K$8,K$9))^2),0),0)</f>
        <v>0</v>
      </c>
      <c r="L47" s="78" t="n">
        <f aca="false">IF(AND(ISNUMBER($A47),$A47&gt;=L$6,$A47&lt;=L$7),IFERROR(L$10*2/(SQRT(2*PI())*(L$8+L$9))*EXP(-0.5*(($A47-L$5)/IF($A47&lt;L$5,L$8,L$9))^2),0),0)</f>
        <v>0</v>
      </c>
      <c r="M47" s="78" t="n">
        <f aca="false">IF(AND(ISNUMBER($A47),$A47&gt;=M$6,$A47&lt;=M$7),IFERROR(M$10*2/(SQRT(2*PI())*(M$8+M$9))*EXP(-0.5*(($A47-M$5)/IF($A47&lt;M$5,M$8,M$9))^2),0),0)</f>
        <v>0</v>
      </c>
      <c r="N47" s="78" t="n">
        <f aca="false">IF(AND(ISNUMBER($A47),$A47&gt;=N$6,$A47&lt;=N$7),IFERROR(N$10*2/(SQRT(2*PI())*(N$8+N$9))*EXP(-0.5*(($A47-N$5)/IF($A47&lt;N$5,N$8,N$9))^2),0),0)</f>
        <v>0</v>
      </c>
      <c r="O47" s="78" t="n">
        <f aca="false">IF(AND(ISNUMBER($A47),$A47&gt;=O$6,$A47&lt;=O$7),IFERROR(O$10*2/(SQRT(2*PI())*(O$8+O$9))*EXP(-0.5*(($A47-O$5)/IF($A47&lt;O$5,O$8,O$9))^2),0),0)</f>
        <v>0</v>
      </c>
      <c r="P47" s="78" t="n">
        <f aca="false">IF(AND(ISNUMBER($A47),$A47&gt;=P$6,$A47&lt;=P$7),IFERROR(P$10*2/(SQRT(2*PI())*(P$8+P$9))*EXP(-0.5*(($A47-P$5)/IF($A47&lt;P$5,P$8,P$9))^2),0),0)</f>
        <v>0</v>
      </c>
      <c r="Q47" s="78" t="n">
        <f aca="false">IF(AND(ISNUMBER($A47),$A47&gt;=Q$6,$A47&lt;=Q$7),IFERROR(Q$10*2/(SQRT(2*PI())*(Q$8+Q$9))*EXP(-0.5*(($A47-Q$5)/IF($A47&lt;Q$5,Q$8,Q$9))^2),0),0)</f>
        <v>0</v>
      </c>
      <c r="R47" s="78" t="n">
        <f aca="false">IF(AND(ISNUMBER($A47),$A47&gt;=R$6,$A47&lt;=R$7),IFERROR(R$10*2/(SQRT(2*PI())*(R$8+R$9))*EXP(-0.5*(($A47-R$5)/IF($A47&lt;R$5,R$8,R$9))^2),0),0)</f>
        <v>0</v>
      </c>
      <c r="S47" s="78" t="n">
        <f aca="false">IF(AND(ISNUMBER($A47),$A47&gt;=S$6,$A47&lt;=S$7),IFERROR(S$10*2/(SQRT(2*PI())*(S$8+S$9))*EXP(-0.5*(($A47-S$5)/IF($A47&lt;S$5,S$8,S$9))^2),0),0)</f>
        <v>0</v>
      </c>
      <c r="T47" s="78" t="n">
        <f aca="false">IF(AND(ISNUMBER($A47),$A47&gt;=T$6,$A47&lt;=T$7),IFERROR(T$10*2/(SQRT(2*PI())*(T$8+T$9))*EXP(-0.5*(($A47-T$5)/IF($A47&lt;T$5,T$8,T$9))^2),0),0)</f>
        <v>0</v>
      </c>
      <c r="U47" s="78" t="n">
        <f aca="false">IF(AND(ISNUMBER($A47),$A47&gt;=U$6,$A47&lt;=U$7),IFERROR(U$10*2/(SQRT(2*PI())*(U$8+U$9))*EXP(-0.5*(($A47-U$5)/IF($A47&lt;U$5,U$8,U$9))^2),0),0)</f>
        <v>0</v>
      </c>
      <c r="V47" s="78" t="n">
        <f aca="false">IF(AND(ISNUMBER($A47),$A47&gt;=V$6,$A47&lt;=V$7),IFERROR(V$10*2/(SQRT(2*PI())*(V$8+V$9))*EXP(-0.5*(($A47-V$5)/IF($A47&lt;V$5,V$8,V$9))^2),0),0)</f>
        <v>0</v>
      </c>
      <c r="W47" s="78" t="n">
        <f aca="false">IF(AND(ISNUMBER($A47),$A47&gt;=W$6,$A47&lt;=W$7),IFERROR(W$10*2/(SQRT(2*PI())*(W$8+W$9))*EXP(-0.5*(($A47-W$5)/IF($A47&lt;W$5,W$8,W$9))^2),0),0)</f>
        <v>0</v>
      </c>
      <c r="X47" s="78" t="n">
        <f aca="false">IF(AND(ISNUMBER($A47),$A47&gt;=X$6,$A47&lt;=X$7),IFERROR(X$10*2/(SQRT(2*PI())*(X$8+X$9))*EXP(-0.5*(($A47-X$5)/IF($A47&lt;X$5,X$8,X$9))^2),0),0)</f>
        <v>0</v>
      </c>
      <c r="Y47" s="78" t="n">
        <f aca="false">IF(AND(ISNUMBER($A47),$A47&gt;=Y$6,$A47&lt;=Y$7),IFERROR(Y$10*2/(SQRT(2*PI())*(Y$8+Y$9))*EXP(-0.5*(($A47-Y$5)/IF($A47&lt;Y$5,Y$8,Y$9))^2),0),0)</f>
        <v>0</v>
      </c>
      <c r="Z47" s="78" t="n">
        <f aca="false">IF(AND(ISNUMBER($A47),$A47&gt;=Z$6,$A47&lt;=Z$7),IFERROR(Z$10*2/(SQRT(2*PI())*(Z$8+Z$9))*EXP(-0.5*(($A47-Z$5)/IF($A47&lt;Z$5,Z$8,Z$9))^2),0),0)</f>
        <v>0</v>
      </c>
      <c r="AA47" s="78" t="n">
        <f aca="false">IF(AND(ISNUMBER($A47),$A47&gt;=AA$6,$A47&lt;=AA$7),IFERROR(AA$10*2/(SQRT(2*PI())*(AA$8+AA$9))*EXP(-0.5*(($A47-AA$5)/IF($A47&lt;AA$5,AA$8,AA$9))^2),0),0)</f>
        <v>0</v>
      </c>
      <c r="AB47" s="78" t="n">
        <f aca="false">IF(AND(ISNUMBER($A47),$A47&gt;=AB$6,$A47&lt;=AB$7),IFERROR(AB$10*2/(SQRT(2*PI())*(AB$8+AB$9))*EXP(-0.5*(($A47-AB$5)/IF($A47&lt;AB$5,AB$8,AB$9))^2),0),0)</f>
        <v>0</v>
      </c>
      <c r="AC47" s="78" t="n">
        <f aca="false">IF(AND(ISNUMBER($A47),$A47&gt;=AC$6,$A47&lt;=AC$7),IFERROR(AC$10*2/(SQRT(2*PI())*(AC$8+AC$9))*EXP(-0.5*(($A47-AC$5)/IF($A47&lt;AC$5,AC$8,AC$9))^2),0),0)</f>
        <v>0</v>
      </c>
      <c r="AD47" s="78" t="n">
        <f aca="false">IF(AND(ISNUMBER($A47),$A47&gt;=AD$6,$A47&lt;=AD$7),IFERROR(AD$10*2/(SQRT(2*PI())*(AD$8+AD$9))*EXP(-0.5*(($A47-AD$5)/IF($A47&lt;AD$5,AD$8,AD$9))^2),0),0)</f>
        <v>0</v>
      </c>
      <c r="AE47" s="78" t="n">
        <f aca="false">IF(AND(ISNUMBER($A47),$A47&gt;=AE$6,$A47&lt;=AE$7),IFERROR(AE$10*2/(SQRT(2*PI())*(AE$8+AE$9))*EXP(-0.5*(($A47-AE$5)/IF($A47&lt;AE$5,AE$8,AE$9))^2),0),0)</f>
        <v>0</v>
      </c>
      <c r="AF47" s="78" t="n">
        <f aca="false">IF(AND(ISNUMBER($A47),$A47&gt;=AF$6,$A47&lt;=AF$7),IFERROR(AF$10*2/(SQRT(2*PI())*(AF$8+AF$9))*EXP(-0.5*(($A47-AF$5)/IF($A47&lt;AF$5,AF$8,AF$9))^2),0),0)</f>
        <v>0</v>
      </c>
      <c r="AG47" s="78" t="n">
        <f aca="false">IF(AND(ISNUMBER($A47),$A47&gt;=AG$6,$A47&lt;=AG$7),IFERROR(AG$10*2/(SQRT(2*PI())*(AG$8+AG$9))*EXP(-0.5*(($A47-AG$5)/IF($A47&lt;AG$5,AG$8,AG$9))^2),0),0)</f>
        <v>0</v>
      </c>
      <c r="AH47" s="78" t="n">
        <f aca="false">IF(AND(ISNUMBER($A47),$A47&gt;=AH$6,$A47&lt;=AH$7),IFERROR(AH$10*2/(SQRT(2*PI())*(AH$8+AH$9))*EXP(-0.5*(($A47-AH$5)/IF($A47&lt;AH$5,AH$8,AH$9))^2),0),0)</f>
        <v>0</v>
      </c>
      <c r="AI47" s="78" t="n">
        <f aca="false">IF(AND(ISNUMBER($A47),$A47&gt;=AI$6,$A47&lt;=AI$7),IFERROR(AI$10*2/(SQRT(2*PI())*(AI$8+AI$9))*EXP(-0.5*(($A47-AI$5)/IF($A47&lt;AI$5,AI$8,AI$9))^2),0),0)</f>
        <v>0</v>
      </c>
      <c r="AJ47" s="78" t="n">
        <f aca="false">IF(AND(ISNUMBER($A47),$A47&gt;=AJ$6,$A47&lt;=AJ$7),IFERROR(AJ$10*2/(SQRT(2*PI())*(AJ$8+AJ$9))*EXP(-0.5*(($A47-AJ$5)/IF($A47&lt;AJ$5,AJ$8,AJ$9))^2),0),0)</f>
        <v>0</v>
      </c>
      <c r="AK47" s="78" t="n">
        <f aca="false">IF(AND(ISNUMBER($A47),$A47&gt;=AK$6,$A47&lt;=AK$7),IFERROR(AK$10*2/(SQRT(2*PI())*(AK$8+AK$9))*EXP(-0.5*(($A47-AK$5)/IF($A47&lt;AK$5,AK$8,AK$9))^2),0),0)</f>
        <v>0</v>
      </c>
      <c r="AL47" s="78" t="n">
        <f aca="false">IF(AND(ISNUMBER($A47),$A47&gt;=AL$6,$A47&lt;=AL$7),IFERROR(AL$10*2/(SQRT(2*PI())*(AL$8+AL$9))*EXP(-0.5*(($A47-AL$5)/IF($A47&lt;AL$5,AL$8,AL$9))^2),0),0)</f>
        <v>0</v>
      </c>
      <c r="AM47" s="78" t="n">
        <f aca="false">IF(AND(ISNUMBER($A47),$A47&gt;=AM$6,$A47&lt;=AM$7),IFERROR(AM$10*2/(SQRT(2*PI())*(AM$8+AM$9))*EXP(-0.5*(($A47-AM$5)/IF($A47&lt;AM$5,AM$8,AM$9))^2),0),0)</f>
        <v>0</v>
      </c>
      <c r="AN47" s="78" t="n">
        <f aca="false">IF(AND(ISNUMBER($A47),$A47&gt;=AN$6,$A47&lt;=AN$7),IFERROR(AN$10*2/(SQRT(2*PI())*(AN$8+AN$9))*EXP(-0.5*(($A47-AN$5)/IF($A47&lt;AN$5,AN$8,AN$9))^2),0),0)</f>
        <v>0</v>
      </c>
      <c r="AO47" s="78" t="n">
        <f aca="false">IF(AND(ISNUMBER($A47),$A47&gt;=AO$6,$A47&lt;=AO$7),IFERROR(AO$10*2/(SQRT(2*PI())*(AO$8+AO$9))*EXP(-0.5*(($A47-AO$5)/IF($A47&lt;AO$5,AO$8,AO$9))^2),0),0)</f>
        <v>0</v>
      </c>
      <c r="AP47" s="78" t="n">
        <f aca="false">IF(AND(ISNUMBER($A47),$A47&gt;=AP$6,$A47&lt;=AP$7),IFERROR(AP$10*2/(SQRT(2*PI())*(AP$8+AP$9))*EXP(-0.5*(($A47-AP$5)/IF($A47&lt;AP$5,AP$8,AP$9))^2),0),0)</f>
        <v>0</v>
      </c>
      <c r="AQ47" s="78" t="n">
        <f aca="false">IF(AND(ISNUMBER($A47),$A47&gt;=AQ$6,$A47&lt;=AQ$7),IFERROR(AQ$10*2/(SQRT(2*PI())*(AQ$8+AQ$9))*EXP(-0.5*(($A47-AQ$5)/IF($A47&lt;AQ$5,AQ$8,AQ$9))^2),0),0)</f>
        <v>0</v>
      </c>
      <c r="AR47" s="78" t="n">
        <f aca="false">IF(AND(ISNUMBER($A47),$A47&gt;=AR$6,$A47&lt;=AR$7),IFERROR(AR$10*2/(SQRT(2*PI())*(AR$8+AR$9))*EXP(-0.5*(($A47-AR$5)/IF($A47&lt;AR$5,AR$8,AR$9))^2),0),0)</f>
        <v>0</v>
      </c>
      <c r="AS47" s="78" t="n">
        <f aca="false">IF(AND(ISNUMBER($A47),$A47&gt;=AS$6,$A47&lt;=AS$7),IFERROR(AS$10*2/(SQRT(2*PI())*(AS$8+AS$9))*EXP(-0.5*(($A47-AS$5)/IF($A47&lt;AS$5,AS$8,AS$9))^2),0),0)</f>
        <v>0</v>
      </c>
      <c r="AT47" s="78" t="n">
        <f aca="false">IF(AND(ISNUMBER($A47),$A47&gt;=AT$6,$A47&lt;=AT$7),IFERROR(AT$10*2/(SQRT(2*PI())*(AT$8+AT$9))*EXP(-0.5*(($A47-AT$5)/IF($A47&lt;AT$5,AT$8,AT$9))^2),0),0)</f>
        <v>0</v>
      </c>
      <c r="AU47" s="78" t="n">
        <f aca="false">IF(AND(ISNUMBER($A47),$A47&gt;=AU$6,$A47&lt;=AU$7),IFERROR(AU$10*2/(SQRT(2*PI())*(AU$8+AU$9))*EXP(-0.5*(($A47-AU$5)/IF($A47&lt;AU$5,AU$8,AU$9))^2),0),0)</f>
        <v>0</v>
      </c>
      <c r="AV47" s="78" t="n">
        <f aca="false">IF(AND(ISNUMBER($A47),$A47&gt;=AV$6,$A47&lt;=AV$7),IFERROR(AV$10*2/(SQRT(2*PI())*(AV$8+AV$9))*EXP(-0.5*(($A47-AV$5)/IF($A47&lt;AV$5,AV$8,AV$9))^2),0),0)</f>
        <v>0</v>
      </c>
      <c r="AW47" s="78" t="n">
        <f aca="false">IF(AND(ISNUMBER($A47),$A47&gt;=AW$6,$A47&lt;=AW$7),IFERROR(AW$10*2/(SQRT(2*PI())*(AW$8+AW$9))*EXP(-0.5*(($A47-AW$5)/IF($A47&lt;AW$5,AW$8,AW$9))^2),0),0)</f>
        <v>0</v>
      </c>
      <c r="AX47" s="78" t="n">
        <f aca="false">IF(AND(ISNUMBER($A47),$A47&gt;=AX$6,$A47&lt;=AX$7),IFERROR(AX$10*2/(SQRT(2*PI())*(AX$8+AX$9))*EXP(-0.5*(($A47-AX$5)/IF($A47&lt;AX$5,AX$8,AX$9))^2),0),0)</f>
        <v>0</v>
      </c>
      <c r="AY47" s="78" t="n">
        <f aca="false">IF(AND(ISNUMBER($A47),$A47&gt;=AY$6,$A47&lt;=AY$7),IFERROR(AY$10*2/(SQRT(2*PI())*(AY$8+AY$9))*EXP(-0.5*(($A47-AY$5)/IF($A47&lt;AY$5,AY$8,AY$9))^2),0),0)</f>
        <v>0</v>
      </c>
      <c r="AZ47" s="78" t="n">
        <f aca="false">IF(AND(ISNUMBER($A47),$A47&gt;=AZ$6,$A47&lt;=AZ$7),IFERROR(AZ$10*2/(SQRT(2*PI())*(AZ$8+AZ$9))*EXP(-0.5*(($A47-AZ$5)/IF($A47&lt;AZ$5,AZ$8,AZ$9))^2),0),0)</f>
        <v>0</v>
      </c>
      <c r="BA47" s="78" t="n">
        <f aca="false">IF(AND(ISNUMBER($A47),$A47&gt;=BA$6,$A47&lt;=BA$7),IFERROR(BA$10*2/(SQRT(2*PI())*(BA$8+BA$9))*EXP(-0.5*(($A47-BA$5)/IF($A47&lt;BA$5,BA$8,BA$9))^2),0),0)</f>
        <v>0</v>
      </c>
    </row>
    <row r="48" customFormat="false" ht="15" hidden="false" customHeight="false" outlineLevel="0" collapsed="false">
      <c r="A48" s="73" t="str">
        <f aca="false">IF(ISNUMBER('Batch Matches'!D48),'Batch Matches'!D48,"")</f>
        <v/>
      </c>
      <c r="B48" s="78" t="n">
        <f aca="false">SUM(G48:BA48)</f>
        <v>0</v>
      </c>
      <c r="C48" s="78" t="n">
        <f aca="false">MAX(G48:BA48)</f>
        <v>0</v>
      </c>
      <c r="D48" s="72" t="str">
        <f aca="false">IF(B48=0,"",MATCH(C48,G48:BA48,0))</f>
        <v/>
      </c>
      <c r="E48" s="78" t="n">
        <f aca="false">LARGE(G48:BA48,2)</f>
        <v>0</v>
      </c>
      <c r="F48" s="72" t="str">
        <f aca="false">IF(E48=0,"",MATCH(E48,G48:BA48,0))</f>
        <v/>
      </c>
      <c r="G48" s="78" t="n">
        <f aca="false">IF(AND(ISNUMBER($A48),$A48&gt;=G$6,$A48&lt;=G$7),IFERROR(G$10*2/(SQRT(2*PI())*(G$8+G$9))*EXP(-0.5*(($A48-G$5)/IF($A48&lt;G$5,G$8,G$9))^2),0),0)</f>
        <v>0</v>
      </c>
      <c r="H48" s="78" t="n">
        <f aca="false">IF(AND(ISNUMBER($A48),$A48&gt;=H$6,$A48&lt;=H$7),IFERROR(H$10*2/(SQRT(2*PI())*(H$8+H$9))*EXP(-0.5*(($A48-H$5)/IF($A48&lt;H$5,H$8,H$9))^2),0),0)</f>
        <v>0</v>
      </c>
      <c r="I48" s="78" t="n">
        <f aca="false">IF(AND(ISNUMBER($A48),$A48&gt;=I$6,$A48&lt;=I$7),IFERROR(I$10*2/(SQRT(2*PI())*(I$8+I$9))*EXP(-0.5*(($A48-I$5)/IF($A48&lt;I$5,I$8,I$9))^2),0),0)</f>
        <v>0</v>
      </c>
      <c r="J48" s="78" t="n">
        <f aca="false">IF(AND(ISNUMBER($A48),$A48&gt;=J$6,$A48&lt;=J$7),IFERROR(J$10*2/(SQRT(2*PI())*(J$8+J$9))*EXP(-0.5*(($A48-J$5)/IF($A48&lt;J$5,J$8,J$9))^2),0),0)</f>
        <v>0</v>
      </c>
      <c r="K48" s="78" t="n">
        <f aca="false">IF(AND(ISNUMBER($A48),$A48&gt;=K$6,$A48&lt;=K$7),IFERROR(K$10*2/(SQRT(2*PI())*(K$8+K$9))*EXP(-0.5*(($A48-K$5)/IF($A48&lt;K$5,K$8,K$9))^2),0),0)</f>
        <v>0</v>
      </c>
      <c r="L48" s="78" t="n">
        <f aca="false">IF(AND(ISNUMBER($A48),$A48&gt;=L$6,$A48&lt;=L$7),IFERROR(L$10*2/(SQRT(2*PI())*(L$8+L$9))*EXP(-0.5*(($A48-L$5)/IF($A48&lt;L$5,L$8,L$9))^2),0),0)</f>
        <v>0</v>
      </c>
      <c r="M48" s="78" t="n">
        <f aca="false">IF(AND(ISNUMBER($A48),$A48&gt;=M$6,$A48&lt;=M$7),IFERROR(M$10*2/(SQRT(2*PI())*(M$8+M$9))*EXP(-0.5*(($A48-M$5)/IF($A48&lt;M$5,M$8,M$9))^2),0),0)</f>
        <v>0</v>
      </c>
      <c r="N48" s="78" t="n">
        <f aca="false">IF(AND(ISNUMBER($A48),$A48&gt;=N$6,$A48&lt;=N$7),IFERROR(N$10*2/(SQRT(2*PI())*(N$8+N$9))*EXP(-0.5*(($A48-N$5)/IF($A48&lt;N$5,N$8,N$9))^2),0),0)</f>
        <v>0</v>
      </c>
      <c r="O48" s="78" t="n">
        <f aca="false">IF(AND(ISNUMBER($A48),$A48&gt;=O$6,$A48&lt;=O$7),IFERROR(O$10*2/(SQRT(2*PI())*(O$8+O$9))*EXP(-0.5*(($A48-O$5)/IF($A48&lt;O$5,O$8,O$9))^2),0),0)</f>
        <v>0</v>
      </c>
      <c r="P48" s="78" t="n">
        <f aca="false">IF(AND(ISNUMBER($A48),$A48&gt;=P$6,$A48&lt;=P$7),IFERROR(P$10*2/(SQRT(2*PI())*(P$8+P$9))*EXP(-0.5*(($A48-P$5)/IF($A48&lt;P$5,P$8,P$9))^2),0),0)</f>
        <v>0</v>
      </c>
      <c r="Q48" s="78" t="n">
        <f aca="false">IF(AND(ISNUMBER($A48),$A48&gt;=Q$6,$A48&lt;=Q$7),IFERROR(Q$10*2/(SQRT(2*PI())*(Q$8+Q$9))*EXP(-0.5*(($A48-Q$5)/IF($A48&lt;Q$5,Q$8,Q$9))^2),0),0)</f>
        <v>0</v>
      </c>
      <c r="R48" s="78" t="n">
        <f aca="false">IF(AND(ISNUMBER($A48),$A48&gt;=R$6,$A48&lt;=R$7),IFERROR(R$10*2/(SQRT(2*PI())*(R$8+R$9))*EXP(-0.5*(($A48-R$5)/IF($A48&lt;R$5,R$8,R$9))^2),0),0)</f>
        <v>0</v>
      </c>
      <c r="S48" s="78" t="n">
        <f aca="false">IF(AND(ISNUMBER($A48),$A48&gt;=S$6,$A48&lt;=S$7),IFERROR(S$10*2/(SQRT(2*PI())*(S$8+S$9))*EXP(-0.5*(($A48-S$5)/IF($A48&lt;S$5,S$8,S$9))^2),0),0)</f>
        <v>0</v>
      </c>
      <c r="T48" s="78" t="n">
        <f aca="false">IF(AND(ISNUMBER($A48),$A48&gt;=T$6,$A48&lt;=T$7),IFERROR(T$10*2/(SQRT(2*PI())*(T$8+T$9))*EXP(-0.5*(($A48-T$5)/IF($A48&lt;T$5,T$8,T$9))^2),0),0)</f>
        <v>0</v>
      </c>
      <c r="U48" s="78" t="n">
        <f aca="false">IF(AND(ISNUMBER($A48),$A48&gt;=U$6,$A48&lt;=U$7),IFERROR(U$10*2/(SQRT(2*PI())*(U$8+U$9))*EXP(-0.5*(($A48-U$5)/IF($A48&lt;U$5,U$8,U$9))^2),0),0)</f>
        <v>0</v>
      </c>
      <c r="V48" s="78" t="n">
        <f aca="false">IF(AND(ISNUMBER($A48),$A48&gt;=V$6,$A48&lt;=V$7),IFERROR(V$10*2/(SQRT(2*PI())*(V$8+V$9))*EXP(-0.5*(($A48-V$5)/IF($A48&lt;V$5,V$8,V$9))^2),0),0)</f>
        <v>0</v>
      </c>
      <c r="W48" s="78" t="n">
        <f aca="false">IF(AND(ISNUMBER($A48),$A48&gt;=W$6,$A48&lt;=W$7),IFERROR(W$10*2/(SQRT(2*PI())*(W$8+W$9))*EXP(-0.5*(($A48-W$5)/IF($A48&lt;W$5,W$8,W$9))^2),0),0)</f>
        <v>0</v>
      </c>
      <c r="X48" s="78" t="n">
        <f aca="false">IF(AND(ISNUMBER($A48),$A48&gt;=X$6,$A48&lt;=X$7),IFERROR(X$10*2/(SQRT(2*PI())*(X$8+X$9))*EXP(-0.5*(($A48-X$5)/IF($A48&lt;X$5,X$8,X$9))^2),0),0)</f>
        <v>0</v>
      </c>
      <c r="Y48" s="78" t="n">
        <f aca="false">IF(AND(ISNUMBER($A48),$A48&gt;=Y$6,$A48&lt;=Y$7),IFERROR(Y$10*2/(SQRT(2*PI())*(Y$8+Y$9))*EXP(-0.5*(($A48-Y$5)/IF($A48&lt;Y$5,Y$8,Y$9))^2),0),0)</f>
        <v>0</v>
      </c>
      <c r="Z48" s="78" t="n">
        <f aca="false">IF(AND(ISNUMBER($A48),$A48&gt;=Z$6,$A48&lt;=Z$7),IFERROR(Z$10*2/(SQRT(2*PI())*(Z$8+Z$9))*EXP(-0.5*(($A48-Z$5)/IF($A48&lt;Z$5,Z$8,Z$9))^2),0),0)</f>
        <v>0</v>
      </c>
      <c r="AA48" s="78" t="n">
        <f aca="false">IF(AND(ISNUMBER($A48),$A48&gt;=AA$6,$A48&lt;=AA$7),IFERROR(AA$10*2/(SQRT(2*PI())*(AA$8+AA$9))*EXP(-0.5*(($A48-AA$5)/IF($A48&lt;AA$5,AA$8,AA$9))^2),0),0)</f>
        <v>0</v>
      </c>
      <c r="AB48" s="78" t="n">
        <f aca="false">IF(AND(ISNUMBER($A48),$A48&gt;=AB$6,$A48&lt;=AB$7),IFERROR(AB$10*2/(SQRT(2*PI())*(AB$8+AB$9))*EXP(-0.5*(($A48-AB$5)/IF($A48&lt;AB$5,AB$8,AB$9))^2),0),0)</f>
        <v>0</v>
      </c>
      <c r="AC48" s="78" t="n">
        <f aca="false">IF(AND(ISNUMBER($A48),$A48&gt;=AC$6,$A48&lt;=AC$7),IFERROR(AC$10*2/(SQRT(2*PI())*(AC$8+AC$9))*EXP(-0.5*(($A48-AC$5)/IF($A48&lt;AC$5,AC$8,AC$9))^2),0),0)</f>
        <v>0</v>
      </c>
      <c r="AD48" s="78" t="n">
        <f aca="false">IF(AND(ISNUMBER($A48),$A48&gt;=AD$6,$A48&lt;=AD$7),IFERROR(AD$10*2/(SQRT(2*PI())*(AD$8+AD$9))*EXP(-0.5*(($A48-AD$5)/IF($A48&lt;AD$5,AD$8,AD$9))^2),0),0)</f>
        <v>0</v>
      </c>
      <c r="AE48" s="78" t="n">
        <f aca="false">IF(AND(ISNUMBER($A48),$A48&gt;=AE$6,$A48&lt;=AE$7),IFERROR(AE$10*2/(SQRT(2*PI())*(AE$8+AE$9))*EXP(-0.5*(($A48-AE$5)/IF($A48&lt;AE$5,AE$8,AE$9))^2),0),0)</f>
        <v>0</v>
      </c>
      <c r="AF48" s="78" t="n">
        <f aca="false">IF(AND(ISNUMBER($A48),$A48&gt;=AF$6,$A48&lt;=AF$7),IFERROR(AF$10*2/(SQRT(2*PI())*(AF$8+AF$9))*EXP(-0.5*(($A48-AF$5)/IF($A48&lt;AF$5,AF$8,AF$9))^2),0),0)</f>
        <v>0</v>
      </c>
      <c r="AG48" s="78" t="n">
        <f aca="false">IF(AND(ISNUMBER($A48),$A48&gt;=AG$6,$A48&lt;=AG$7),IFERROR(AG$10*2/(SQRT(2*PI())*(AG$8+AG$9))*EXP(-0.5*(($A48-AG$5)/IF($A48&lt;AG$5,AG$8,AG$9))^2),0),0)</f>
        <v>0</v>
      </c>
      <c r="AH48" s="78" t="n">
        <f aca="false">IF(AND(ISNUMBER($A48),$A48&gt;=AH$6,$A48&lt;=AH$7),IFERROR(AH$10*2/(SQRT(2*PI())*(AH$8+AH$9))*EXP(-0.5*(($A48-AH$5)/IF($A48&lt;AH$5,AH$8,AH$9))^2),0),0)</f>
        <v>0</v>
      </c>
      <c r="AI48" s="78" t="n">
        <f aca="false">IF(AND(ISNUMBER($A48),$A48&gt;=AI$6,$A48&lt;=AI$7),IFERROR(AI$10*2/(SQRT(2*PI())*(AI$8+AI$9))*EXP(-0.5*(($A48-AI$5)/IF($A48&lt;AI$5,AI$8,AI$9))^2),0),0)</f>
        <v>0</v>
      </c>
      <c r="AJ48" s="78" t="n">
        <f aca="false">IF(AND(ISNUMBER($A48),$A48&gt;=AJ$6,$A48&lt;=AJ$7),IFERROR(AJ$10*2/(SQRT(2*PI())*(AJ$8+AJ$9))*EXP(-0.5*(($A48-AJ$5)/IF($A48&lt;AJ$5,AJ$8,AJ$9))^2),0),0)</f>
        <v>0</v>
      </c>
      <c r="AK48" s="78" t="n">
        <f aca="false">IF(AND(ISNUMBER($A48),$A48&gt;=AK$6,$A48&lt;=AK$7),IFERROR(AK$10*2/(SQRT(2*PI())*(AK$8+AK$9))*EXP(-0.5*(($A48-AK$5)/IF($A48&lt;AK$5,AK$8,AK$9))^2),0),0)</f>
        <v>0</v>
      </c>
      <c r="AL48" s="78" t="n">
        <f aca="false">IF(AND(ISNUMBER($A48),$A48&gt;=AL$6,$A48&lt;=AL$7),IFERROR(AL$10*2/(SQRT(2*PI())*(AL$8+AL$9))*EXP(-0.5*(($A48-AL$5)/IF($A48&lt;AL$5,AL$8,AL$9))^2),0),0)</f>
        <v>0</v>
      </c>
      <c r="AM48" s="78" t="n">
        <f aca="false">IF(AND(ISNUMBER($A48),$A48&gt;=AM$6,$A48&lt;=AM$7),IFERROR(AM$10*2/(SQRT(2*PI())*(AM$8+AM$9))*EXP(-0.5*(($A48-AM$5)/IF($A48&lt;AM$5,AM$8,AM$9))^2),0),0)</f>
        <v>0</v>
      </c>
      <c r="AN48" s="78" t="n">
        <f aca="false">IF(AND(ISNUMBER($A48),$A48&gt;=AN$6,$A48&lt;=AN$7),IFERROR(AN$10*2/(SQRT(2*PI())*(AN$8+AN$9))*EXP(-0.5*(($A48-AN$5)/IF($A48&lt;AN$5,AN$8,AN$9))^2),0),0)</f>
        <v>0</v>
      </c>
      <c r="AO48" s="78" t="n">
        <f aca="false">IF(AND(ISNUMBER($A48),$A48&gt;=AO$6,$A48&lt;=AO$7),IFERROR(AO$10*2/(SQRT(2*PI())*(AO$8+AO$9))*EXP(-0.5*(($A48-AO$5)/IF($A48&lt;AO$5,AO$8,AO$9))^2),0),0)</f>
        <v>0</v>
      </c>
      <c r="AP48" s="78" t="n">
        <f aca="false">IF(AND(ISNUMBER($A48),$A48&gt;=AP$6,$A48&lt;=AP$7),IFERROR(AP$10*2/(SQRT(2*PI())*(AP$8+AP$9))*EXP(-0.5*(($A48-AP$5)/IF($A48&lt;AP$5,AP$8,AP$9))^2),0),0)</f>
        <v>0</v>
      </c>
      <c r="AQ48" s="78" t="n">
        <f aca="false">IF(AND(ISNUMBER($A48),$A48&gt;=AQ$6,$A48&lt;=AQ$7),IFERROR(AQ$10*2/(SQRT(2*PI())*(AQ$8+AQ$9))*EXP(-0.5*(($A48-AQ$5)/IF($A48&lt;AQ$5,AQ$8,AQ$9))^2),0),0)</f>
        <v>0</v>
      </c>
      <c r="AR48" s="78" t="n">
        <f aca="false">IF(AND(ISNUMBER($A48),$A48&gt;=AR$6,$A48&lt;=AR$7),IFERROR(AR$10*2/(SQRT(2*PI())*(AR$8+AR$9))*EXP(-0.5*(($A48-AR$5)/IF($A48&lt;AR$5,AR$8,AR$9))^2),0),0)</f>
        <v>0</v>
      </c>
      <c r="AS48" s="78" t="n">
        <f aca="false">IF(AND(ISNUMBER($A48),$A48&gt;=AS$6,$A48&lt;=AS$7),IFERROR(AS$10*2/(SQRT(2*PI())*(AS$8+AS$9))*EXP(-0.5*(($A48-AS$5)/IF($A48&lt;AS$5,AS$8,AS$9))^2),0),0)</f>
        <v>0</v>
      </c>
      <c r="AT48" s="78" t="n">
        <f aca="false">IF(AND(ISNUMBER($A48),$A48&gt;=AT$6,$A48&lt;=AT$7),IFERROR(AT$10*2/(SQRT(2*PI())*(AT$8+AT$9))*EXP(-0.5*(($A48-AT$5)/IF($A48&lt;AT$5,AT$8,AT$9))^2),0),0)</f>
        <v>0</v>
      </c>
      <c r="AU48" s="78" t="n">
        <f aca="false">IF(AND(ISNUMBER($A48),$A48&gt;=AU$6,$A48&lt;=AU$7),IFERROR(AU$10*2/(SQRT(2*PI())*(AU$8+AU$9))*EXP(-0.5*(($A48-AU$5)/IF($A48&lt;AU$5,AU$8,AU$9))^2),0),0)</f>
        <v>0</v>
      </c>
      <c r="AV48" s="78" t="n">
        <f aca="false">IF(AND(ISNUMBER($A48),$A48&gt;=AV$6,$A48&lt;=AV$7),IFERROR(AV$10*2/(SQRT(2*PI())*(AV$8+AV$9))*EXP(-0.5*(($A48-AV$5)/IF($A48&lt;AV$5,AV$8,AV$9))^2),0),0)</f>
        <v>0</v>
      </c>
      <c r="AW48" s="78" t="n">
        <f aca="false">IF(AND(ISNUMBER($A48),$A48&gt;=AW$6,$A48&lt;=AW$7),IFERROR(AW$10*2/(SQRT(2*PI())*(AW$8+AW$9))*EXP(-0.5*(($A48-AW$5)/IF($A48&lt;AW$5,AW$8,AW$9))^2),0),0)</f>
        <v>0</v>
      </c>
      <c r="AX48" s="78" t="n">
        <f aca="false">IF(AND(ISNUMBER($A48),$A48&gt;=AX$6,$A48&lt;=AX$7),IFERROR(AX$10*2/(SQRT(2*PI())*(AX$8+AX$9))*EXP(-0.5*(($A48-AX$5)/IF($A48&lt;AX$5,AX$8,AX$9))^2),0),0)</f>
        <v>0</v>
      </c>
      <c r="AY48" s="78" t="n">
        <f aca="false">IF(AND(ISNUMBER($A48),$A48&gt;=AY$6,$A48&lt;=AY$7),IFERROR(AY$10*2/(SQRT(2*PI())*(AY$8+AY$9))*EXP(-0.5*(($A48-AY$5)/IF($A48&lt;AY$5,AY$8,AY$9))^2),0),0)</f>
        <v>0</v>
      </c>
      <c r="AZ48" s="78" t="n">
        <f aca="false">IF(AND(ISNUMBER($A48),$A48&gt;=AZ$6,$A48&lt;=AZ$7),IFERROR(AZ$10*2/(SQRT(2*PI())*(AZ$8+AZ$9))*EXP(-0.5*(($A48-AZ$5)/IF($A48&lt;AZ$5,AZ$8,AZ$9))^2),0),0)</f>
        <v>0</v>
      </c>
      <c r="BA48" s="78" t="n">
        <f aca="false">IF(AND(ISNUMBER($A48),$A48&gt;=BA$6,$A48&lt;=BA$7),IFERROR(BA$10*2/(SQRT(2*PI())*(BA$8+BA$9))*EXP(-0.5*(($A48-BA$5)/IF($A48&lt;BA$5,BA$8,BA$9))^2),0),0)</f>
        <v>0</v>
      </c>
    </row>
    <row r="49" customFormat="false" ht="15" hidden="false" customHeight="false" outlineLevel="0" collapsed="false">
      <c r="A49" s="73" t="str">
        <f aca="false">IF(ISNUMBER('Batch Matches'!D49),'Batch Matches'!D49,"")</f>
        <v/>
      </c>
      <c r="B49" s="78" t="n">
        <f aca="false">SUM(G49:BA49)</f>
        <v>0</v>
      </c>
      <c r="C49" s="78" t="n">
        <f aca="false">MAX(G49:BA49)</f>
        <v>0</v>
      </c>
      <c r="D49" s="72" t="str">
        <f aca="false">IF(B49=0,"",MATCH(C49,G49:BA49,0))</f>
        <v/>
      </c>
      <c r="E49" s="78" t="n">
        <f aca="false">LARGE(G49:BA49,2)</f>
        <v>0</v>
      </c>
      <c r="F49" s="72" t="str">
        <f aca="false">IF(E49=0,"",MATCH(E49,G49:BA49,0))</f>
        <v/>
      </c>
      <c r="G49" s="78" t="n">
        <f aca="false">IF(AND(ISNUMBER($A49),$A49&gt;=G$6,$A49&lt;=G$7),IFERROR(G$10*2/(SQRT(2*PI())*(G$8+G$9))*EXP(-0.5*(($A49-G$5)/IF($A49&lt;G$5,G$8,G$9))^2),0),0)</f>
        <v>0</v>
      </c>
      <c r="H49" s="78" t="n">
        <f aca="false">IF(AND(ISNUMBER($A49),$A49&gt;=H$6,$A49&lt;=H$7),IFERROR(H$10*2/(SQRT(2*PI())*(H$8+H$9))*EXP(-0.5*(($A49-H$5)/IF($A49&lt;H$5,H$8,H$9))^2),0),0)</f>
        <v>0</v>
      </c>
      <c r="I49" s="78" t="n">
        <f aca="false">IF(AND(ISNUMBER($A49),$A49&gt;=I$6,$A49&lt;=I$7),IFERROR(I$10*2/(SQRT(2*PI())*(I$8+I$9))*EXP(-0.5*(($A49-I$5)/IF($A49&lt;I$5,I$8,I$9))^2),0),0)</f>
        <v>0</v>
      </c>
      <c r="J49" s="78" t="n">
        <f aca="false">IF(AND(ISNUMBER($A49),$A49&gt;=J$6,$A49&lt;=J$7),IFERROR(J$10*2/(SQRT(2*PI())*(J$8+J$9))*EXP(-0.5*(($A49-J$5)/IF($A49&lt;J$5,J$8,J$9))^2),0),0)</f>
        <v>0</v>
      </c>
      <c r="K49" s="78" t="n">
        <f aca="false">IF(AND(ISNUMBER($A49),$A49&gt;=K$6,$A49&lt;=K$7),IFERROR(K$10*2/(SQRT(2*PI())*(K$8+K$9))*EXP(-0.5*(($A49-K$5)/IF($A49&lt;K$5,K$8,K$9))^2),0),0)</f>
        <v>0</v>
      </c>
      <c r="L49" s="78" t="n">
        <f aca="false">IF(AND(ISNUMBER($A49),$A49&gt;=L$6,$A49&lt;=L$7),IFERROR(L$10*2/(SQRT(2*PI())*(L$8+L$9))*EXP(-0.5*(($A49-L$5)/IF($A49&lt;L$5,L$8,L$9))^2),0),0)</f>
        <v>0</v>
      </c>
      <c r="M49" s="78" t="n">
        <f aca="false">IF(AND(ISNUMBER($A49),$A49&gt;=M$6,$A49&lt;=M$7),IFERROR(M$10*2/(SQRT(2*PI())*(M$8+M$9))*EXP(-0.5*(($A49-M$5)/IF($A49&lt;M$5,M$8,M$9))^2),0),0)</f>
        <v>0</v>
      </c>
      <c r="N49" s="78" t="n">
        <f aca="false">IF(AND(ISNUMBER($A49),$A49&gt;=N$6,$A49&lt;=N$7),IFERROR(N$10*2/(SQRT(2*PI())*(N$8+N$9))*EXP(-0.5*(($A49-N$5)/IF($A49&lt;N$5,N$8,N$9))^2),0),0)</f>
        <v>0</v>
      </c>
      <c r="O49" s="78" t="n">
        <f aca="false">IF(AND(ISNUMBER($A49),$A49&gt;=O$6,$A49&lt;=O$7),IFERROR(O$10*2/(SQRT(2*PI())*(O$8+O$9))*EXP(-0.5*(($A49-O$5)/IF($A49&lt;O$5,O$8,O$9))^2),0),0)</f>
        <v>0</v>
      </c>
      <c r="P49" s="78" t="n">
        <f aca="false">IF(AND(ISNUMBER($A49),$A49&gt;=P$6,$A49&lt;=P$7),IFERROR(P$10*2/(SQRT(2*PI())*(P$8+P$9))*EXP(-0.5*(($A49-P$5)/IF($A49&lt;P$5,P$8,P$9))^2),0),0)</f>
        <v>0</v>
      </c>
      <c r="Q49" s="78" t="n">
        <f aca="false">IF(AND(ISNUMBER($A49),$A49&gt;=Q$6,$A49&lt;=Q$7),IFERROR(Q$10*2/(SQRT(2*PI())*(Q$8+Q$9))*EXP(-0.5*(($A49-Q$5)/IF($A49&lt;Q$5,Q$8,Q$9))^2),0),0)</f>
        <v>0</v>
      </c>
      <c r="R49" s="78" t="n">
        <f aca="false">IF(AND(ISNUMBER($A49),$A49&gt;=R$6,$A49&lt;=R$7),IFERROR(R$10*2/(SQRT(2*PI())*(R$8+R$9))*EXP(-0.5*(($A49-R$5)/IF($A49&lt;R$5,R$8,R$9))^2),0),0)</f>
        <v>0</v>
      </c>
      <c r="S49" s="78" t="n">
        <f aca="false">IF(AND(ISNUMBER($A49),$A49&gt;=S$6,$A49&lt;=S$7),IFERROR(S$10*2/(SQRT(2*PI())*(S$8+S$9))*EXP(-0.5*(($A49-S$5)/IF($A49&lt;S$5,S$8,S$9))^2),0),0)</f>
        <v>0</v>
      </c>
      <c r="T49" s="78" t="n">
        <f aca="false">IF(AND(ISNUMBER($A49),$A49&gt;=T$6,$A49&lt;=T$7),IFERROR(T$10*2/(SQRT(2*PI())*(T$8+T$9))*EXP(-0.5*(($A49-T$5)/IF($A49&lt;T$5,T$8,T$9))^2),0),0)</f>
        <v>0</v>
      </c>
      <c r="U49" s="78" t="n">
        <f aca="false">IF(AND(ISNUMBER($A49),$A49&gt;=U$6,$A49&lt;=U$7),IFERROR(U$10*2/(SQRT(2*PI())*(U$8+U$9))*EXP(-0.5*(($A49-U$5)/IF($A49&lt;U$5,U$8,U$9))^2),0),0)</f>
        <v>0</v>
      </c>
      <c r="V49" s="78" t="n">
        <f aca="false">IF(AND(ISNUMBER($A49),$A49&gt;=V$6,$A49&lt;=V$7),IFERROR(V$10*2/(SQRT(2*PI())*(V$8+V$9))*EXP(-0.5*(($A49-V$5)/IF($A49&lt;V$5,V$8,V$9))^2),0),0)</f>
        <v>0</v>
      </c>
      <c r="W49" s="78" t="n">
        <f aca="false">IF(AND(ISNUMBER($A49),$A49&gt;=W$6,$A49&lt;=W$7),IFERROR(W$10*2/(SQRT(2*PI())*(W$8+W$9))*EXP(-0.5*(($A49-W$5)/IF($A49&lt;W$5,W$8,W$9))^2),0),0)</f>
        <v>0</v>
      </c>
      <c r="X49" s="78" t="n">
        <f aca="false">IF(AND(ISNUMBER($A49),$A49&gt;=X$6,$A49&lt;=X$7),IFERROR(X$10*2/(SQRT(2*PI())*(X$8+X$9))*EXP(-0.5*(($A49-X$5)/IF($A49&lt;X$5,X$8,X$9))^2),0),0)</f>
        <v>0</v>
      </c>
      <c r="Y49" s="78" t="n">
        <f aca="false">IF(AND(ISNUMBER($A49),$A49&gt;=Y$6,$A49&lt;=Y$7),IFERROR(Y$10*2/(SQRT(2*PI())*(Y$8+Y$9))*EXP(-0.5*(($A49-Y$5)/IF($A49&lt;Y$5,Y$8,Y$9))^2),0),0)</f>
        <v>0</v>
      </c>
      <c r="Z49" s="78" t="n">
        <f aca="false">IF(AND(ISNUMBER($A49),$A49&gt;=Z$6,$A49&lt;=Z$7),IFERROR(Z$10*2/(SQRT(2*PI())*(Z$8+Z$9))*EXP(-0.5*(($A49-Z$5)/IF($A49&lt;Z$5,Z$8,Z$9))^2),0),0)</f>
        <v>0</v>
      </c>
      <c r="AA49" s="78" t="n">
        <f aca="false">IF(AND(ISNUMBER($A49),$A49&gt;=AA$6,$A49&lt;=AA$7),IFERROR(AA$10*2/(SQRT(2*PI())*(AA$8+AA$9))*EXP(-0.5*(($A49-AA$5)/IF($A49&lt;AA$5,AA$8,AA$9))^2),0),0)</f>
        <v>0</v>
      </c>
      <c r="AB49" s="78" t="n">
        <f aca="false">IF(AND(ISNUMBER($A49),$A49&gt;=AB$6,$A49&lt;=AB$7),IFERROR(AB$10*2/(SQRT(2*PI())*(AB$8+AB$9))*EXP(-0.5*(($A49-AB$5)/IF($A49&lt;AB$5,AB$8,AB$9))^2),0),0)</f>
        <v>0</v>
      </c>
      <c r="AC49" s="78" t="n">
        <f aca="false">IF(AND(ISNUMBER($A49),$A49&gt;=AC$6,$A49&lt;=AC$7),IFERROR(AC$10*2/(SQRT(2*PI())*(AC$8+AC$9))*EXP(-0.5*(($A49-AC$5)/IF($A49&lt;AC$5,AC$8,AC$9))^2),0),0)</f>
        <v>0</v>
      </c>
      <c r="AD49" s="78" t="n">
        <f aca="false">IF(AND(ISNUMBER($A49),$A49&gt;=AD$6,$A49&lt;=AD$7),IFERROR(AD$10*2/(SQRT(2*PI())*(AD$8+AD$9))*EXP(-0.5*(($A49-AD$5)/IF($A49&lt;AD$5,AD$8,AD$9))^2),0),0)</f>
        <v>0</v>
      </c>
      <c r="AE49" s="78" t="n">
        <f aca="false">IF(AND(ISNUMBER($A49),$A49&gt;=AE$6,$A49&lt;=AE$7),IFERROR(AE$10*2/(SQRT(2*PI())*(AE$8+AE$9))*EXP(-0.5*(($A49-AE$5)/IF($A49&lt;AE$5,AE$8,AE$9))^2),0),0)</f>
        <v>0</v>
      </c>
      <c r="AF49" s="78" t="n">
        <f aca="false">IF(AND(ISNUMBER($A49),$A49&gt;=AF$6,$A49&lt;=AF$7),IFERROR(AF$10*2/(SQRT(2*PI())*(AF$8+AF$9))*EXP(-0.5*(($A49-AF$5)/IF($A49&lt;AF$5,AF$8,AF$9))^2),0),0)</f>
        <v>0</v>
      </c>
      <c r="AG49" s="78" t="n">
        <f aca="false">IF(AND(ISNUMBER($A49),$A49&gt;=AG$6,$A49&lt;=AG$7),IFERROR(AG$10*2/(SQRT(2*PI())*(AG$8+AG$9))*EXP(-0.5*(($A49-AG$5)/IF($A49&lt;AG$5,AG$8,AG$9))^2),0),0)</f>
        <v>0</v>
      </c>
      <c r="AH49" s="78" t="n">
        <f aca="false">IF(AND(ISNUMBER($A49),$A49&gt;=AH$6,$A49&lt;=AH$7),IFERROR(AH$10*2/(SQRT(2*PI())*(AH$8+AH$9))*EXP(-0.5*(($A49-AH$5)/IF($A49&lt;AH$5,AH$8,AH$9))^2),0),0)</f>
        <v>0</v>
      </c>
      <c r="AI49" s="78" t="n">
        <f aca="false">IF(AND(ISNUMBER($A49),$A49&gt;=AI$6,$A49&lt;=AI$7),IFERROR(AI$10*2/(SQRT(2*PI())*(AI$8+AI$9))*EXP(-0.5*(($A49-AI$5)/IF($A49&lt;AI$5,AI$8,AI$9))^2),0),0)</f>
        <v>0</v>
      </c>
      <c r="AJ49" s="78" t="n">
        <f aca="false">IF(AND(ISNUMBER($A49),$A49&gt;=AJ$6,$A49&lt;=AJ$7),IFERROR(AJ$10*2/(SQRT(2*PI())*(AJ$8+AJ$9))*EXP(-0.5*(($A49-AJ$5)/IF($A49&lt;AJ$5,AJ$8,AJ$9))^2),0),0)</f>
        <v>0</v>
      </c>
      <c r="AK49" s="78" t="n">
        <f aca="false">IF(AND(ISNUMBER($A49),$A49&gt;=AK$6,$A49&lt;=AK$7),IFERROR(AK$10*2/(SQRT(2*PI())*(AK$8+AK$9))*EXP(-0.5*(($A49-AK$5)/IF($A49&lt;AK$5,AK$8,AK$9))^2),0),0)</f>
        <v>0</v>
      </c>
      <c r="AL49" s="78" t="n">
        <f aca="false">IF(AND(ISNUMBER($A49),$A49&gt;=AL$6,$A49&lt;=AL$7),IFERROR(AL$10*2/(SQRT(2*PI())*(AL$8+AL$9))*EXP(-0.5*(($A49-AL$5)/IF($A49&lt;AL$5,AL$8,AL$9))^2),0),0)</f>
        <v>0</v>
      </c>
      <c r="AM49" s="78" t="n">
        <f aca="false">IF(AND(ISNUMBER($A49),$A49&gt;=AM$6,$A49&lt;=AM$7),IFERROR(AM$10*2/(SQRT(2*PI())*(AM$8+AM$9))*EXP(-0.5*(($A49-AM$5)/IF($A49&lt;AM$5,AM$8,AM$9))^2),0),0)</f>
        <v>0</v>
      </c>
      <c r="AN49" s="78" t="n">
        <f aca="false">IF(AND(ISNUMBER($A49),$A49&gt;=AN$6,$A49&lt;=AN$7),IFERROR(AN$10*2/(SQRT(2*PI())*(AN$8+AN$9))*EXP(-0.5*(($A49-AN$5)/IF($A49&lt;AN$5,AN$8,AN$9))^2),0),0)</f>
        <v>0</v>
      </c>
      <c r="AO49" s="78" t="n">
        <f aca="false">IF(AND(ISNUMBER($A49),$A49&gt;=AO$6,$A49&lt;=AO$7),IFERROR(AO$10*2/(SQRT(2*PI())*(AO$8+AO$9))*EXP(-0.5*(($A49-AO$5)/IF($A49&lt;AO$5,AO$8,AO$9))^2),0),0)</f>
        <v>0</v>
      </c>
      <c r="AP49" s="78" t="n">
        <f aca="false">IF(AND(ISNUMBER($A49),$A49&gt;=AP$6,$A49&lt;=AP$7),IFERROR(AP$10*2/(SQRT(2*PI())*(AP$8+AP$9))*EXP(-0.5*(($A49-AP$5)/IF($A49&lt;AP$5,AP$8,AP$9))^2),0),0)</f>
        <v>0</v>
      </c>
      <c r="AQ49" s="78" t="n">
        <f aca="false">IF(AND(ISNUMBER($A49),$A49&gt;=AQ$6,$A49&lt;=AQ$7),IFERROR(AQ$10*2/(SQRT(2*PI())*(AQ$8+AQ$9))*EXP(-0.5*(($A49-AQ$5)/IF($A49&lt;AQ$5,AQ$8,AQ$9))^2),0),0)</f>
        <v>0</v>
      </c>
      <c r="AR49" s="78" t="n">
        <f aca="false">IF(AND(ISNUMBER($A49),$A49&gt;=AR$6,$A49&lt;=AR$7),IFERROR(AR$10*2/(SQRT(2*PI())*(AR$8+AR$9))*EXP(-0.5*(($A49-AR$5)/IF($A49&lt;AR$5,AR$8,AR$9))^2),0),0)</f>
        <v>0</v>
      </c>
      <c r="AS49" s="78" t="n">
        <f aca="false">IF(AND(ISNUMBER($A49),$A49&gt;=AS$6,$A49&lt;=AS$7),IFERROR(AS$10*2/(SQRT(2*PI())*(AS$8+AS$9))*EXP(-0.5*(($A49-AS$5)/IF($A49&lt;AS$5,AS$8,AS$9))^2),0),0)</f>
        <v>0</v>
      </c>
      <c r="AT49" s="78" t="n">
        <f aca="false">IF(AND(ISNUMBER($A49),$A49&gt;=AT$6,$A49&lt;=AT$7),IFERROR(AT$10*2/(SQRT(2*PI())*(AT$8+AT$9))*EXP(-0.5*(($A49-AT$5)/IF($A49&lt;AT$5,AT$8,AT$9))^2),0),0)</f>
        <v>0</v>
      </c>
      <c r="AU49" s="78" t="n">
        <f aca="false">IF(AND(ISNUMBER($A49),$A49&gt;=AU$6,$A49&lt;=AU$7),IFERROR(AU$10*2/(SQRT(2*PI())*(AU$8+AU$9))*EXP(-0.5*(($A49-AU$5)/IF($A49&lt;AU$5,AU$8,AU$9))^2),0),0)</f>
        <v>0</v>
      </c>
      <c r="AV49" s="78" t="n">
        <f aca="false">IF(AND(ISNUMBER($A49),$A49&gt;=AV$6,$A49&lt;=AV$7),IFERROR(AV$10*2/(SQRT(2*PI())*(AV$8+AV$9))*EXP(-0.5*(($A49-AV$5)/IF($A49&lt;AV$5,AV$8,AV$9))^2),0),0)</f>
        <v>0</v>
      </c>
      <c r="AW49" s="78" t="n">
        <f aca="false">IF(AND(ISNUMBER($A49),$A49&gt;=AW$6,$A49&lt;=AW$7),IFERROR(AW$10*2/(SQRT(2*PI())*(AW$8+AW$9))*EXP(-0.5*(($A49-AW$5)/IF($A49&lt;AW$5,AW$8,AW$9))^2),0),0)</f>
        <v>0</v>
      </c>
      <c r="AX49" s="78" t="n">
        <f aca="false">IF(AND(ISNUMBER($A49),$A49&gt;=AX$6,$A49&lt;=AX$7),IFERROR(AX$10*2/(SQRT(2*PI())*(AX$8+AX$9))*EXP(-0.5*(($A49-AX$5)/IF($A49&lt;AX$5,AX$8,AX$9))^2),0),0)</f>
        <v>0</v>
      </c>
      <c r="AY49" s="78" t="n">
        <f aca="false">IF(AND(ISNUMBER($A49),$A49&gt;=AY$6,$A49&lt;=AY$7),IFERROR(AY$10*2/(SQRT(2*PI())*(AY$8+AY$9))*EXP(-0.5*(($A49-AY$5)/IF($A49&lt;AY$5,AY$8,AY$9))^2),0),0)</f>
        <v>0</v>
      </c>
      <c r="AZ49" s="78" t="n">
        <f aca="false">IF(AND(ISNUMBER($A49),$A49&gt;=AZ$6,$A49&lt;=AZ$7),IFERROR(AZ$10*2/(SQRT(2*PI())*(AZ$8+AZ$9))*EXP(-0.5*(($A49-AZ$5)/IF($A49&lt;AZ$5,AZ$8,AZ$9))^2),0),0)</f>
        <v>0</v>
      </c>
      <c r="BA49" s="78" t="n">
        <f aca="false">IF(AND(ISNUMBER($A49),$A49&gt;=BA$6,$A49&lt;=BA$7),IFERROR(BA$10*2/(SQRT(2*PI())*(BA$8+BA$9))*EXP(-0.5*(($A49-BA$5)/IF($A49&lt;BA$5,BA$8,BA$9))^2),0),0)</f>
        <v>0</v>
      </c>
    </row>
    <row r="50" customFormat="false" ht="15" hidden="false" customHeight="false" outlineLevel="0" collapsed="false">
      <c r="A50" s="73" t="str">
        <f aca="false">IF(ISNUMBER('Batch Matches'!D50),'Batch Matches'!D50,"")</f>
        <v/>
      </c>
      <c r="B50" s="78" t="n">
        <f aca="false">SUM(G50:BA50)</f>
        <v>0</v>
      </c>
      <c r="C50" s="78" t="n">
        <f aca="false">MAX(G50:BA50)</f>
        <v>0</v>
      </c>
      <c r="D50" s="72" t="str">
        <f aca="false">IF(B50=0,"",MATCH(C50,G50:BA50,0))</f>
        <v/>
      </c>
      <c r="E50" s="78" t="n">
        <f aca="false">LARGE(G50:BA50,2)</f>
        <v>0</v>
      </c>
      <c r="F50" s="72" t="str">
        <f aca="false">IF(E50=0,"",MATCH(E50,G50:BA50,0))</f>
        <v/>
      </c>
      <c r="G50" s="78" t="n">
        <f aca="false">IF(AND(ISNUMBER($A50),$A50&gt;=G$6,$A50&lt;=G$7),IFERROR(G$10*2/(SQRT(2*PI())*(G$8+G$9))*EXP(-0.5*(($A50-G$5)/IF($A50&lt;G$5,G$8,G$9))^2),0),0)</f>
        <v>0</v>
      </c>
      <c r="H50" s="78" t="n">
        <f aca="false">IF(AND(ISNUMBER($A50),$A50&gt;=H$6,$A50&lt;=H$7),IFERROR(H$10*2/(SQRT(2*PI())*(H$8+H$9))*EXP(-0.5*(($A50-H$5)/IF($A50&lt;H$5,H$8,H$9))^2),0),0)</f>
        <v>0</v>
      </c>
      <c r="I50" s="78" t="n">
        <f aca="false">IF(AND(ISNUMBER($A50),$A50&gt;=I$6,$A50&lt;=I$7),IFERROR(I$10*2/(SQRT(2*PI())*(I$8+I$9))*EXP(-0.5*(($A50-I$5)/IF($A50&lt;I$5,I$8,I$9))^2),0),0)</f>
        <v>0</v>
      </c>
      <c r="J50" s="78" t="n">
        <f aca="false">IF(AND(ISNUMBER($A50),$A50&gt;=J$6,$A50&lt;=J$7),IFERROR(J$10*2/(SQRT(2*PI())*(J$8+J$9))*EXP(-0.5*(($A50-J$5)/IF($A50&lt;J$5,J$8,J$9))^2),0),0)</f>
        <v>0</v>
      </c>
      <c r="K50" s="78" t="n">
        <f aca="false">IF(AND(ISNUMBER($A50),$A50&gt;=K$6,$A50&lt;=K$7),IFERROR(K$10*2/(SQRT(2*PI())*(K$8+K$9))*EXP(-0.5*(($A50-K$5)/IF($A50&lt;K$5,K$8,K$9))^2),0),0)</f>
        <v>0</v>
      </c>
      <c r="L50" s="78" t="n">
        <f aca="false">IF(AND(ISNUMBER($A50),$A50&gt;=L$6,$A50&lt;=L$7),IFERROR(L$10*2/(SQRT(2*PI())*(L$8+L$9))*EXP(-0.5*(($A50-L$5)/IF($A50&lt;L$5,L$8,L$9))^2),0),0)</f>
        <v>0</v>
      </c>
      <c r="M50" s="78" t="n">
        <f aca="false">IF(AND(ISNUMBER($A50),$A50&gt;=M$6,$A50&lt;=M$7),IFERROR(M$10*2/(SQRT(2*PI())*(M$8+M$9))*EXP(-0.5*(($A50-M$5)/IF($A50&lt;M$5,M$8,M$9))^2),0),0)</f>
        <v>0</v>
      </c>
      <c r="N50" s="78" t="n">
        <f aca="false">IF(AND(ISNUMBER($A50),$A50&gt;=N$6,$A50&lt;=N$7),IFERROR(N$10*2/(SQRT(2*PI())*(N$8+N$9))*EXP(-0.5*(($A50-N$5)/IF($A50&lt;N$5,N$8,N$9))^2),0),0)</f>
        <v>0</v>
      </c>
      <c r="O50" s="78" t="n">
        <f aca="false">IF(AND(ISNUMBER($A50),$A50&gt;=O$6,$A50&lt;=O$7),IFERROR(O$10*2/(SQRT(2*PI())*(O$8+O$9))*EXP(-0.5*(($A50-O$5)/IF($A50&lt;O$5,O$8,O$9))^2),0),0)</f>
        <v>0</v>
      </c>
      <c r="P50" s="78" t="n">
        <f aca="false">IF(AND(ISNUMBER($A50),$A50&gt;=P$6,$A50&lt;=P$7),IFERROR(P$10*2/(SQRT(2*PI())*(P$8+P$9))*EXP(-0.5*(($A50-P$5)/IF($A50&lt;P$5,P$8,P$9))^2),0),0)</f>
        <v>0</v>
      </c>
      <c r="Q50" s="78" t="n">
        <f aca="false">IF(AND(ISNUMBER($A50),$A50&gt;=Q$6,$A50&lt;=Q$7),IFERROR(Q$10*2/(SQRT(2*PI())*(Q$8+Q$9))*EXP(-0.5*(($A50-Q$5)/IF($A50&lt;Q$5,Q$8,Q$9))^2),0),0)</f>
        <v>0</v>
      </c>
      <c r="R50" s="78" t="n">
        <f aca="false">IF(AND(ISNUMBER($A50),$A50&gt;=R$6,$A50&lt;=R$7),IFERROR(R$10*2/(SQRT(2*PI())*(R$8+R$9))*EXP(-0.5*(($A50-R$5)/IF($A50&lt;R$5,R$8,R$9))^2),0),0)</f>
        <v>0</v>
      </c>
      <c r="S50" s="78" t="n">
        <f aca="false">IF(AND(ISNUMBER($A50),$A50&gt;=S$6,$A50&lt;=S$7),IFERROR(S$10*2/(SQRT(2*PI())*(S$8+S$9))*EXP(-0.5*(($A50-S$5)/IF($A50&lt;S$5,S$8,S$9))^2),0),0)</f>
        <v>0</v>
      </c>
      <c r="T50" s="78" t="n">
        <f aca="false">IF(AND(ISNUMBER($A50),$A50&gt;=T$6,$A50&lt;=T$7),IFERROR(T$10*2/(SQRT(2*PI())*(T$8+T$9))*EXP(-0.5*(($A50-T$5)/IF($A50&lt;T$5,T$8,T$9))^2),0),0)</f>
        <v>0</v>
      </c>
      <c r="U50" s="78" t="n">
        <f aca="false">IF(AND(ISNUMBER($A50),$A50&gt;=U$6,$A50&lt;=U$7),IFERROR(U$10*2/(SQRT(2*PI())*(U$8+U$9))*EXP(-0.5*(($A50-U$5)/IF($A50&lt;U$5,U$8,U$9))^2),0),0)</f>
        <v>0</v>
      </c>
      <c r="V50" s="78" t="n">
        <f aca="false">IF(AND(ISNUMBER($A50),$A50&gt;=V$6,$A50&lt;=V$7),IFERROR(V$10*2/(SQRT(2*PI())*(V$8+V$9))*EXP(-0.5*(($A50-V$5)/IF($A50&lt;V$5,V$8,V$9))^2),0),0)</f>
        <v>0</v>
      </c>
      <c r="W50" s="78" t="n">
        <f aca="false">IF(AND(ISNUMBER($A50),$A50&gt;=W$6,$A50&lt;=W$7),IFERROR(W$10*2/(SQRT(2*PI())*(W$8+W$9))*EXP(-0.5*(($A50-W$5)/IF($A50&lt;W$5,W$8,W$9))^2),0),0)</f>
        <v>0</v>
      </c>
      <c r="X50" s="78" t="n">
        <f aca="false">IF(AND(ISNUMBER($A50),$A50&gt;=X$6,$A50&lt;=X$7),IFERROR(X$10*2/(SQRT(2*PI())*(X$8+X$9))*EXP(-0.5*(($A50-X$5)/IF($A50&lt;X$5,X$8,X$9))^2),0),0)</f>
        <v>0</v>
      </c>
      <c r="Y50" s="78" t="n">
        <f aca="false">IF(AND(ISNUMBER($A50),$A50&gt;=Y$6,$A50&lt;=Y$7),IFERROR(Y$10*2/(SQRT(2*PI())*(Y$8+Y$9))*EXP(-0.5*(($A50-Y$5)/IF($A50&lt;Y$5,Y$8,Y$9))^2),0),0)</f>
        <v>0</v>
      </c>
      <c r="Z50" s="78" t="n">
        <f aca="false">IF(AND(ISNUMBER($A50),$A50&gt;=Z$6,$A50&lt;=Z$7),IFERROR(Z$10*2/(SQRT(2*PI())*(Z$8+Z$9))*EXP(-0.5*(($A50-Z$5)/IF($A50&lt;Z$5,Z$8,Z$9))^2),0),0)</f>
        <v>0</v>
      </c>
      <c r="AA50" s="78" t="n">
        <f aca="false">IF(AND(ISNUMBER($A50),$A50&gt;=AA$6,$A50&lt;=AA$7),IFERROR(AA$10*2/(SQRT(2*PI())*(AA$8+AA$9))*EXP(-0.5*(($A50-AA$5)/IF($A50&lt;AA$5,AA$8,AA$9))^2),0),0)</f>
        <v>0</v>
      </c>
      <c r="AB50" s="78" t="n">
        <f aca="false">IF(AND(ISNUMBER($A50),$A50&gt;=AB$6,$A50&lt;=AB$7),IFERROR(AB$10*2/(SQRT(2*PI())*(AB$8+AB$9))*EXP(-0.5*(($A50-AB$5)/IF($A50&lt;AB$5,AB$8,AB$9))^2),0),0)</f>
        <v>0</v>
      </c>
      <c r="AC50" s="78" t="n">
        <f aca="false">IF(AND(ISNUMBER($A50),$A50&gt;=AC$6,$A50&lt;=AC$7),IFERROR(AC$10*2/(SQRT(2*PI())*(AC$8+AC$9))*EXP(-0.5*(($A50-AC$5)/IF($A50&lt;AC$5,AC$8,AC$9))^2),0),0)</f>
        <v>0</v>
      </c>
      <c r="AD50" s="78" t="n">
        <f aca="false">IF(AND(ISNUMBER($A50),$A50&gt;=AD$6,$A50&lt;=AD$7),IFERROR(AD$10*2/(SQRT(2*PI())*(AD$8+AD$9))*EXP(-0.5*(($A50-AD$5)/IF($A50&lt;AD$5,AD$8,AD$9))^2),0),0)</f>
        <v>0</v>
      </c>
      <c r="AE50" s="78" t="n">
        <f aca="false">IF(AND(ISNUMBER($A50),$A50&gt;=AE$6,$A50&lt;=AE$7),IFERROR(AE$10*2/(SQRT(2*PI())*(AE$8+AE$9))*EXP(-0.5*(($A50-AE$5)/IF($A50&lt;AE$5,AE$8,AE$9))^2),0),0)</f>
        <v>0</v>
      </c>
      <c r="AF50" s="78" t="n">
        <f aca="false">IF(AND(ISNUMBER($A50),$A50&gt;=AF$6,$A50&lt;=AF$7),IFERROR(AF$10*2/(SQRT(2*PI())*(AF$8+AF$9))*EXP(-0.5*(($A50-AF$5)/IF($A50&lt;AF$5,AF$8,AF$9))^2),0),0)</f>
        <v>0</v>
      </c>
      <c r="AG50" s="78" t="n">
        <f aca="false">IF(AND(ISNUMBER($A50),$A50&gt;=AG$6,$A50&lt;=AG$7),IFERROR(AG$10*2/(SQRT(2*PI())*(AG$8+AG$9))*EXP(-0.5*(($A50-AG$5)/IF($A50&lt;AG$5,AG$8,AG$9))^2),0),0)</f>
        <v>0</v>
      </c>
      <c r="AH50" s="78" t="n">
        <f aca="false">IF(AND(ISNUMBER($A50),$A50&gt;=AH$6,$A50&lt;=AH$7),IFERROR(AH$10*2/(SQRT(2*PI())*(AH$8+AH$9))*EXP(-0.5*(($A50-AH$5)/IF($A50&lt;AH$5,AH$8,AH$9))^2),0),0)</f>
        <v>0</v>
      </c>
      <c r="AI50" s="78" t="n">
        <f aca="false">IF(AND(ISNUMBER($A50),$A50&gt;=AI$6,$A50&lt;=AI$7),IFERROR(AI$10*2/(SQRT(2*PI())*(AI$8+AI$9))*EXP(-0.5*(($A50-AI$5)/IF($A50&lt;AI$5,AI$8,AI$9))^2),0),0)</f>
        <v>0</v>
      </c>
      <c r="AJ50" s="78" t="n">
        <f aca="false">IF(AND(ISNUMBER($A50),$A50&gt;=AJ$6,$A50&lt;=AJ$7),IFERROR(AJ$10*2/(SQRT(2*PI())*(AJ$8+AJ$9))*EXP(-0.5*(($A50-AJ$5)/IF($A50&lt;AJ$5,AJ$8,AJ$9))^2),0),0)</f>
        <v>0</v>
      </c>
      <c r="AK50" s="78" t="n">
        <f aca="false">IF(AND(ISNUMBER($A50),$A50&gt;=AK$6,$A50&lt;=AK$7),IFERROR(AK$10*2/(SQRT(2*PI())*(AK$8+AK$9))*EXP(-0.5*(($A50-AK$5)/IF($A50&lt;AK$5,AK$8,AK$9))^2),0),0)</f>
        <v>0</v>
      </c>
      <c r="AL50" s="78" t="n">
        <f aca="false">IF(AND(ISNUMBER($A50),$A50&gt;=AL$6,$A50&lt;=AL$7),IFERROR(AL$10*2/(SQRT(2*PI())*(AL$8+AL$9))*EXP(-0.5*(($A50-AL$5)/IF($A50&lt;AL$5,AL$8,AL$9))^2),0),0)</f>
        <v>0</v>
      </c>
      <c r="AM50" s="78" t="n">
        <f aca="false">IF(AND(ISNUMBER($A50),$A50&gt;=AM$6,$A50&lt;=AM$7),IFERROR(AM$10*2/(SQRT(2*PI())*(AM$8+AM$9))*EXP(-0.5*(($A50-AM$5)/IF($A50&lt;AM$5,AM$8,AM$9))^2),0),0)</f>
        <v>0</v>
      </c>
      <c r="AN50" s="78" t="n">
        <f aca="false">IF(AND(ISNUMBER($A50),$A50&gt;=AN$6,$A50&lt;=AN$7),IFERROR(AN$10*2/(SQRT(2*PI())*(AN$8+AN$9))*EXP(-0.5*(($A50-AN$5)/IF($A50&lt;AN$5,AN$8,AN$9))^2),0),0)</f>
        <v>0</v>
      </c>
      <c r="AO50" s="78" t="n">
        <f aca="false">IF(AND(ISNUMBER($A50),$A50&gt;=AO$6,$A50&lt;=AO$7),IFERROR(AO$10*2/(SQRT(2*PI())*(AO$8+AO$9))*EXP(-0.5*(($A50-AO$5)/IF($A50&lt;AO$5,AO$8,AO$9))^2),0),0)</f>
        <v>0</v>
      </c>
      <c r="AP50" s="78" t="n">
        <f aca="false">IF(AND(ISNUMBER($A50),$A50&gt;=AP$6,$A50&lt;=AP$7),IFERROR(AP$10*2/(SQRT(2*PI())*(AP$8+AP$9))*EXP(-0.5*(($A50-AP$5)/IF($A50&lt;AP$5,AP$8,AP$9))^2),0),0)</f>
        <v>0</v>
      </c>
      <c r="AQ50" s="78" t="n">
        <f aca="false">IF(AND(ISNUMBER($A50),$A50&gt;=AQ$6,$A50&lt;=AQ$7),IFERROR(AQ$10*2/(SQRT(2*PI())*(AQ$8+AQ$9))*EXP(-0.5*(($A50-AQ$5)/IF($A50&lt;AQ$5,AQ$8,AQ$9))^2),0),0)</f>
        <v>0</v>
      </c>
      <c r="AR50" s="78" t="n">
        <f aca="false">IF(AND(ISNUMBER($A50),$A50&gt;=AR$6,$A50&lt;=AR$7),IFERROR(AR$10*2/(SQRT(2*PI())*(AR$8+AR$9))*EXP(-0.5*(($A50-AR$5)/IF($A50&lt;AR$5,AR$8,AR$9))^2),0),0)</f>
        <v>0</v>
      </c>
      <c r="AS50" s="78" t="n">
        <f aca="false">IF(AND(ISNUMBER($A50),$A50&gt;=AS$6,$A50&lt;=AS$7),IFERROR(AS$10*2/(SQRT(2*PI())*(AS$8+AS$9))*EXP(-0.5*(($A50-AS$5)/IF($A50&lt;AS$5,AS$8,AS$9))^2),0),0)</f>
        <v>0</v>
      </c>
      <c r="AT50" s="78" t="n">
        <f aca="false">IF(AND(ISNUMBER($A50),$A50&gt;=AT$6,$A50&lt;=AT$7),IFERROR(AT$10*2/(SQRT(2*PI())*(AT$8+AT$9))*EXP(-0.5*(($A50-AT$5)/IF($A50&lt;AT$5,AT$8,AT$9))^2),0),0)</f>
        <v>0</v>
      </c>
      <c r="AU50" s="78" t="n">
        <f aca="false">IF(AND(ISNUMBER($A50),$A50&gt;=AU$6,$A50&lt;=AU$7),IFERROR(AU$10*2/(SQRT(2*PI())*(AU$8+AU$9))*EXP(-0.5*(($A50-AU$5)/IF($A50&lt;AU$5,AU$8,AU$9))^2),0),0)</f>
        <v>0</v>
      </c>
      <c r="AV50" s="78" t="n">
        <f aca="false">IF(AND(ISNUMBER($A50),$A50&gt;=AV$6,$A50&lt;=AV$7),IFERROR(AV$10*2/(SQRT(2*PI())*(AV$8+AV$9))*EXP(-0.5*(($A50-AV$5)/IF($A50&lt;AV$5,AV$8,AV$9))^2),0),0)</f>
        <v>0</v>
      </c>
      <c r="AW50" s="78" t="n">
        <f aca="false">IF(AND(ISNUMBER($A50),$A50&gt;=AW$6,$A50&lt;=AW$7),IFERROR(AW$10*2/(SQRT(2*PI())*(AW$8+AW$9))*EXP(-0.5*(($A50-AW$5)/IF($A50&lt;AW$5,AW$8,AW$9))^2),0),0)</f>
        <v>0</v>
      </c>
      <c r="AX50" s="78" t="n">
        <f aca="false">IF(AND(ISNUMBER($A50),$A50&gt;=AX$6,$A50&lt;=AX$7),IFERROR(AX$10*2/(SQRT(2*PI())*(AX$8+AX$9))*EXP(-0.5*(($A50-AX$5)/IF($A50&lt;AX$5,AX$8,AX$9))^2),0),0)</f>
        <v>0</v>
      </c>
      <c r="AY50" s="78" t="n">
        <f aca="false">IF(AND(ISNUMBER($A50),$A50&gt;=AY$6,$A50&lt;=AY$7),IFERROR(AY$10*2/(SQRT(2*PI())*(AY$8+AY$9))*EXP(-0.5*(($A50-AY$5)/IF($A50&lt;AY$5,AY$8,AY$9))^2),0),0)</f>
        <v>0</v>
      </c>
      <c r="AZ50" s="78" t="n">
        <f aca="false">IF(AND(ISNUMBER($A50),$A50&gt;=AZ$6,$A50&lt;=AZ$7),IFERROR(AZ$10*2/(SQRT(2*PI())*(AZ$8+AZ$9))*EXP(-0.5*(($A50-AZ$5)/IF($A50&lt;AZ$5,AZ$8,AZ$9))^2),0),0)</f>
        <v>0</v>
      </c>
      <c r="BA50" s="78" t="n">
        <f aca="false">IF(AND(ISNUMBER($A50),$A50&gt;=BA$6,$A50&lt;=BA$7),IFERROR(BA$10*2/(SQRT(2*PI())*(BA$8+BA$9))*EXP(-0.5*(($A50-BA$5)/IF($A50&lt;BA$5,BA$8,BA$9))^2),0),0)</f>
        <v>0</v>
      </c>
    </row>
    <row r="51" customFormat="false" ht="15" hidden="false" customHeight="false" outlineLevel="0" collapsed="false">
      <c r="A51" s="73" t="str">
        <f aca="false">IF(ISNUMBER('Batch Matches'!D51),'Batch Matches'!D51,"")</f>
        <v/>
      </c>
      <c r="B51" s="78" t="n">
        <f aca="false">SUM(G51:BA51)</f>
        <v>0</v>
      </c>
      <c r="C51" s="78" t="n">
        <f aca="false">MAX(G51:BA51)</f>
        <v>0</v>
      </c>
      <c r="D51" s="72" t="str">
        <f aca="false">IF(B51=0,"",MATCH(C51,G51:BA51,0))</f>
        <v/>
      </c>
      <c r="E51" s="78" t="n">
        <f aca="false">LARGE(G51:BA51,2)</f>
        <v>0</v>
      </c>
      <c r="F51" s="72" t="str">
        <f aca="false">IF(E51=0,"",MATCH(E51,G51:BA51,0))</f>
        <v/>
      </c>
      <c r="G51" s="78" t="n">
        <f aca="false">IF(AND(ISNUMBER($A51),$A51&gt;=G$6,$A51&lt;=G$7),IFERROR(G$10*2/(SQRT(2*PI())*(G$8+G$9))*EXP(-0.5*(($A51-G$5)/IF($A51&lt;G$5,G$8,G$9))^2),0),0)</f>
        <v>0</v>
      </c>
      <c r="H51" s="78" t="n">
        <f aca="false">IF(AND(ISNUMBER($A51),$A51&gt;=H$6,$A51&lt;=H$7),IFERROR(H$10*2/(SQRT(2*PI())*(H$8+H$9))*EXP(-0.5*(($A51-H$5)/IF($A51&lt;H$5,H$8,H$9))^2),0),0)</f>
        <v>0</v>
      </c>
      <c r="I51" s="78" t="n">
        <f aca="false">IF(AND(ISNUMBER($A51),$A51&gt;=I$6,$A51&lt;=I$7),IFERROR(I$10*2/(SQRT(2*PI())*(I$8+I$9))*EXP(-0.5*(($A51-I$5)/IF($A51&lt;I$5,I$8,I$9))^2),0),0)</f>
        <v>0</v>
      </c>
      <c r="J51" s="78" t="n">
        <f aca="false">IF(AND(ISNUMBER($A51),$A51&gt;=J$6,$A51&lt;=J$7),IFERROR(J$10*2/(SQRT(2*PI())*(J$8+J$9))*EXP(-0.5*(($A51-J$5)/IF($A51&lt;J$5,J$8,J$9))^2),0),0)</f>
        <v>0</v>
      </c>
      <c r="K51" s="78" t="n">
        <f aca="false">IF(AND(ISNUMBER($A51),$A51&gt;=K$6,$A51&lt;=K$7),IFERROR(K$10*2/(SQRT(2*PI())*(K$8+K$9))*EXP(-0.5*(($A51-K$5)/IF($A51&lt;K$5,K$8,K$9))^2),0),0)</f>
        <v>0</v>
      </c>
      <c r="L51" s="78" t="n">
        <f aca="false">IF(AND(ISNUMBER($A51),$A51&gt;=L$6,$A51&lt;=L$7),IFERROR(L$10*2/(SQRT(2*PI())*(L$8+L$9))*EXP(-0.5*(($A51-L$5)/IF($A51&lt;L$5,L$8,L$9))^2),0),0)</f>
        <v>0</v>
      </c>
      <c r="M51" s="78" t="n">
        <f aca="false">IF(AND(ISNUMBER($A51),$A51&gt;=M$6,$A51&lt;=M$7),IFERROR(M$10*2/(SQRT(2*PI())*(M$8+M$9))*EXP(-0.5*(($A51-M$5)/IF($A51&lt;M$5,M$8,M$9))^2),0),0)</f>
        <v>0</v>
      </c>
      <c r="N51" s="78" t="n">
        <f aca="false">IF(AND(ISNUMBER($A51),$A51&gt;=N$6,$A51&lt;=N$7),IFERROR(N$10*2/(SQRT(2*PI())*(N$8+N$9))*EXP(-0.5*(($A51-N$5)/IF($A51&lt;N$5,N$8,N$9))^2),0),0)</f>
        <v>0</v>
      </c>
      <c r="O51" s="78" t="n">
        <f aca="false">IF(AND(ISNUMBER($A51),$A51&gt;=O$6,$A51&lt;=O$7),IFERROR(O$10*2/(SQRT(2*PI())*(O$8+O$9))*EXP(-0.5*(($A51-O$5)/IF($A51&lt;O$5,O$8,O$9))^2),0),0)</f>
        <v>0</v>
      </c>
      <c r="P51" s="78" t="n">
        <f aca="false">IF(AND(ISNUMBER($A51),$A51&gt;=P$6,$A51&lt;=P$7),IFERROR(P$10*2/(SQRT(2*PI())*(P$8+P$9))*EXP(-0.5*(($A51-P$5)/IF($A51&lt;P$5,P$8,P$9))^2),0),0)</f>
        <v>0</v>
      </c>
      <c r="Q51" s="78" t="n">
        <f aca="false">IF(AND(ISNUMBER($A51),$A51&gt;=Q$6,$A51&lt;=Q$7),IFERROR(Q$10*2/(SQRT(2*PI())*(Q$8+Q$9))*EXP(-0.5*(($A51-Q$5)/IF($A51&lt;Q$5,Q$8,Q$9))^2),0),0)</f>
        <v>0</v>
      </c>
      <c r="R51" s="78" t="n">
        <f aca="false">IF(AND(ISNUMBER($A51),$A51&gt;=R$6,$A51&lt;=R$7),IFERROR(R$10*2/(SQRT(2*PI())*(R$8+R$9))*EXP(-0.5*(($A51-R$5)/IF($A51&lt;R$5,R$8,R$9))^2),0),0)</f>
        <v>0</v>
      </c>
      <c r="S51" s="78" t="n">
        <f aca="false">IF(AND(ISNUMBER($A51),$A51&gt;=S$6,$A51&lt;=S$7),IFERROR(S$10*2/(SQRT(2*PI())*(S$8+S$9))*EXP(-0.5*(($A51-S$5)/IF($A51&lt;S$5,S$8,S$9))^2),0),0)</f>
        <v>0</v>
      </c>
      <c r="T51" s="78" t="n">
        <f aca="false">IF(AND(ISNUMBER($A51),$A51&gt;=T$6,$A51&lt;=T$7),IFERROR(T$10*2/(SQRT(2*PI())*(T$8+T$9))*EXP(-0.5*(($A51-T$5)/IF($A51&lt;T$5,T$8,T$9))^2),0),0)</f>
        <v>0</v>
      </c>
      <c r="U51" s="78" t="n">
        <f aca="false">IF(AND(ISNUMBER($A51),$A51&gt;=U$6,$A51&lt;=U$7),IFERROR(U$10*2/(SQRT(2*PI())*(U$8+U$9))*EXP(-0.5*(($A51-U$5)/IF($A51&lt;U$5,U$8,U$9))^2),0),0)</f>
        <v>0</v>
      </c>
      <c r="V51" s="78" t="n">
        <f aca="false">IF(AND(ISNUMBER($A51),$A51&gt;=V$6,$A51&lt;=V$7),IFERROR(V$10*2/(SQRT(2*PI())*(V$8+V$9))*EXP(-0.5*(($A51-V$5)/IF($A51&lt;V$5,V$8,V$9))^2),0),0)</f>
        <v>0</v>
      </c>
      <c r="W51" s="78" t="n">
        <f aca="false">IF(AND(ISNUMBER($A51),$A51&gt;=W$6,$A51&lt;=W$7),IFERROR(W$10*2/(SQRT(2*PI())*(W$8+W$9))*EXP(-0.5*(($A51-W$5)/IF($A51&lt;W$5,W$8,W$9))^2),0),0)</f>
        <v>0</v>
      </c>
      <c r="X51" s="78" t="n">
        <f aca="false">IF(AND(ISNUMBER($A51),$A51&gt;=X$6,$A51&lt;=X$7),IFERROR(X$10*2/(SQRT(2*PI())*(X$8+X$9))*EXP(-0.5*(($A51-X$5)/IF($A51&lt;X$5,X$8,X$9))^2),0),0)</f>
        <v>0</v>
      </c>
      <c r="Y51" s="78" t="n">
        <f aca="false">IF(AND(ISNUMBER($A51),$A51&gt;=Y$6,$A51&lt;=Y$7),IFERROR(Y$10*2/(SQRT(2*PI())*(Y$8+Y$9))*EXP(-0.5*(($A51-Y$5)/IF($A51&lt;Y$5,Y$8,Y$9))^2),0),0)</f>
        <v>0</v>
      </c>
      <c r="Z51" s="78" t="n">
        <f aca="false">IF(AND(ISNUMBER($A51),$A51&gt;=Z$6,$A51&lt;=Z$7),IFERROR(Z$10*2/(SQRT(2*PI())*(Z$8+Z$9))*EXP(-0.5*(($A51-Z$5)/IF($A51&lt;Z$5,Z$8,Z$9))^2),0),0)</f>
        <v>0</v>
      </c>
      <c r="AA51" s="78" t="n">
        <f aca="false">IF(AND(ISNUMBER($A51),$A51&gt;=AA$6,$A51&lt;=AA$7),IFERROR(AA$10*2/(SQRT(2*PI())*(AA$8+AA$9))*EXP(-0.5*(($A51-AA$5)/IF($A51&lt;AA$5,AA$8,AA$9))^2),0),0)</f>
        <v>0</v>
      </c>
      <c r="AB51" s="78" t="n">
        <f aca="false">IF(AND(ISNUMBER($A51),$A51&gt;=AB$6,$A51&lt;=AB$7),IFERROR(AB$10*2/(SQRT(2*PI())*(AB$8+AB$9))*EXP(-0.5*(($A51-AB$5)/IF($A51&lt;AB$5,AB$8,AB$9))^2),0),0)</f>
        <v>0</v>
      </c>
      <c r="AC51" s="78" t="n">
        <f aca="false">IF(AND(ISNUMBER($A51),$A51&gt;=AC$6,$A51&lt;=AC$7),IFERROR(AC$10*2/(SQRT(2*PI())*(AC$8+AC$9))*EXP(-0.5*(($A51-AC$5)/IF($A51&lt;AC$5,AC$8,AC$9))^2),0),0)</f>
        <v>0</v>
      </c>
      <c r="AD51" s="78" t="n">
        <f aca="false">IF(AND(ISNUMBER($A51),$A51&gt;=AD$6,$A51&lt;=AD$7),IFERROR(AD$10*2/(SQRT(2*PI())*(AD$8+AD$9))*EXP(-0.5*(($A51-AD$5)/IF($A51&lt;AD$5,AD$8,AD$9))^2),0),0)</f>
        <v>0</v>
      </c>
      <c r="AE51" s="78" t="n">
        <f aca="false">IF(AND(ISNUMBER($A51),$A51&gt;=AE$6,$A51&lt;=AE$7),IFERROR(AE$10*2/(SQRT(2*PI())*(AE$8+AE$9))*EXP(-0.5*(($A51-AE$5)/IF($A51&lt;AE$5,AE$8,AE$9))^2),0),0)</f>
        <v>0</v>
      </c>
      <c r="AF51" s="78" t="n">
        <f aca="false">IF(AND(ISNUMBER($A51),$A51&gt;=AF$6,$A51&lt;=AF$7),IFERROR(AF$10*2/(SQRT(2*PI())*(AF$8+AF$9))*EXP(-0.5*(($A51-AF$5)/IF($A51&lt;AF$5,AF$8,AF$9))^2),0),0)</f>
        <v>0</v>
      </c>
      <c r="AG51" s="78" t="n">
        <f aca="false">IF(AND(ISNUMBER($A51),$A51&gt;=AG$6,$A51&lt;=AG$7),IFERROR(AG$10*2/(SQRT(2*PI())*(AG$8+AG$9))*EXP(-0.5*(($A51-AG$5)/IF($A51&lt;AG$5,AG$8,AG$9))^2),0),0)</f>
        <v>0</v>
      </c>
      <c r="AH51" s="78" t="n">
        <f aca="false">IF(AND(ISNUMBER($A51),$A51&gt;=AH$6,$A51&lt;=AH$7),IFERROR(AH$10*2/(SQRT(2*PI())*(AH$8+AH$9))*EXP(-0.5*(($A51-AH$5)/IF($A51&lt;AH$5,AH$8,AH$9))^2),0),0)</f>
        <v>0</v>
      </c>
      <c r="AI51" s="78" t="n">
        <f aca="false">IF(AND(ISNUMBER($A51),$A51&gt;=AI$6,$A51&lt;=AI$7),IFERROR(AI$10*2/(SQRT(2*PI())*(AI$8+AI$9))*EXP(-0.5*(($A51-AI$5)/IF($A51&lt;AI$5,AI$8,AI$9))^2),0),0)</f>
        <v>0</v>
      </c>
      <c r="AJ51" s="78" t="n">
        <f aca="false">IF(AND(ISNUMBER($A51),$A51&gt;=AJ$6,$A51&lt;=AJ$7),IFERROR(AJ$10*2/(SQRT(2*PI())*(AJ$8+AJ$9))*EXP(-0.5*(($A51-AJ$5)/IF($A51&lt;AJ$5,AJ$8,AJ$9))^2),0),0)</f>
        <v>0</v>
      </c>
      <c r="AK51" s="78" t="n">
        <f aca="false">IF(AND(ISNUMBER($A51),$A51&gt;=AK$6,$A51&lt;=AK$7),IFERROR(AK$10*2/(SQRT(2*PI())*(AK$8+AK$9))*EXP(-0.5*(($A51-AK$5)/IF($A51&lt;AK$5,AK$8,AK$9))^2),0),0)</f>
        <v>0</v>
      </c>
      <c r="AL51" s="78" t="n">
        <f aca="false">IF(AND(ISNUMBER($A51),$A51&gt;=AL$6,$A51&lt;=AL$7),IFERROR(AL$10*2/(SQRT(2*PI())*(AL$8+AL$9))*EXP(-0.5*(($A51-AL$5)/IF($A51&lt;AL$5,AL$8,AL$9))^2),0),0)</f>
        <v>0</v>
      </c>
      <c r="AM51" s="78" t="n">
        <f aca="false">IF(AND(ISNUMBER($A51),$A51&gt;=AM$6,$A51&lt;=AM$7),IFERROR(AM$10*2/(SQRT(2*PI())*(AM$8+AM$9))*EXP(-0.5*(($A51-AM$5)/IF($A51&lt;AM$5,AM$8,AM$9))^2),0),0)</f>
        <v>0</v>
      </c>
      <c r="AN51" s="78" t="n">
        <f aca="false">IF(AND(ISNUMBER($A51),$A51&gt;=AN$6,$A51&lt;=AN$7),IFERROR(AN$10*2/(SQRT(2*PI())*(AN$8+AN$9))*EXP(-0.5*(($A51-AN$5)/IF($A51&lt;AN$5,AN$8,AN$9))^2),0),0)</f>
        <v>0</v>
      </c>
      <c r="AO51" s="78" t="n">
        <f aca="false">IF(AND(ISNUMBER($A51),$A51&gt;=AO$6,$A51&lt;=AO$7),IFERROR(AO$10*2/(SQRT(2*PI())*(AO$8+AO$9))*EXP(-0.5*(($A51-AO$5)/IF($A51&lt;AO$5,AO$8,AO$9))^2),0),0)</f>
        <v>0</v>
      </c>
      <c r="AP51" s="78" t="n">
        <f aca="false">IF(AND(ISNUMBER($A51),$A51&gt;=AP$6,$A51&lt;=AP$7),IFERROR(AP$10*2/(SQRT(2*PI())*(AP$8+AP$9))*EXP(-0.5*(($A51-AP$5)/IF($A51&lt;AP$5,AP$8,AP$9))^2),0),0)</f>
        <v>0</v>
      </c>
      <c r="AQ51" s="78" t="n">
        <f aca="false">IF(AND(ISNUMBER($A51),$A51&gt;=AQ$6,$A51&lt;=AQ$7),IFERROR(AQ$10*2/(SQRT(2*PI())*(AQ$8+AQ$9))*EXP(-0.5*(($A51-AQ$5)/IF($A51&lt;AQ$5,AQ$8,AQ$9))^2),0),0)</f>
        <v>0</v>
      </c>
      <c r="AR51" s="78" t="n">
        <f aca="false">IF(AND(ISNUMBER($A51),$A51&gt;=AR$6,$A51&lt;=AR$7),IFERROR(AR$10*2/(SQRT(2*PI())*(AR$8+AR$9))*EXP(-0.5*(($A51-AR$5)/IF($A51&lt;AR$5,AR$8,AR$9))^2),0),0)</f>
        <v>0</v>
      </c>
      <c r="AS51" s="78" t="n">
        <f aca="false">IF(AND(ISNUMBER($A51),$A51&gt;=AS$6,$A51&lt;=AS$7),IFERROR(AS$10*2/(SQRT(2*PI())*(AS$8+AS$9))*EXP(-0.5*(($A51-AS$5)/IF($A51&lt;AS$5,AS$8,AS$9))^2),0),0)</f>
        <v>0</v>
      </c>
      <c r="AT51" s="78" t="n">
        <f aca="false">IF(AND(ISNUMBER($A51),$A51&gt;=AT$6,$A51&lt;=AT$7),IFERROR(AT$10*2/(SQRT(2*PI())*(AT$8+AT$9))*EXP(-0.5*(($A51-AT$5)/IF($A51&lt;AT$5,AT$8,AT$9))^2),0),0)</f>
        <v>0</v>
      </c>
      <c r="AU51" s="78" t="n">
        <f aca="false">IF(AND(ISNUMBER($A51),$A51&gt;=AU$6,$A51&lt;=AU$7),IFERROR(AU$10*2/(SQRT(2*PI())*(AU$8+AU$9))*EXP(-0.5*(($A51-AU$5)/IF($A51&lt;AU$5,AU$8,AU$9))^2),0),0)</f>
        <v>0</v>
      </c>
      <c r="AV51" s="78" t="n">
        <f aca="false">IF(AND(ISNUMBER($A51),$A51&gt;=AV$6,$A51&lt;=AV$7),IFERROR(AV$10*2/(SQRT(2*PI())*(AV$8+AV$9))*EXP(-0.5*(($A51-AV$5)/IF($A51&lt;AV$5,AV$8,AV$9))^2),0),0)</f>
        <v>0</v>
      </c>
      <c r="AW51" s="78" t="n">
        <f aca="false">IF(AND(ISNUMBER($A51),$A51&gt;=AW$6,$A51&lt;=AW$7),IFERROR(AW$10*2/(SQRT(2*PI())*(AW$8+AW$9))*EXP(-0.5*(($A51-AW$5)/IF($A51&lt;AW$5,AW$8,AW$9))^2),0),0)</f>
        <v>0</v>
      </c>
      <c r="AX51" s="78" t="n">
        <f aca="false">IF(AND(ISNUMBER($A51),$A51&gt;=AX$6,$A51&lt;=AX$7),IFERROR(AX$10*2/(SQRT(2*PI())*(AX$8+AX$9))*EXP(-0.5*(($A51-AX$5)/IF($A51&lt;AX$5,AX$8,AX$9))^2),0),0)</f>
        <v>0</v>
      </c>
      <c r="AY51" s="78" t="n">
        <f aca="false">IF(AND(ISNUMBER($A51),$A51&gt;=AY$6,$A51&lt;=AY$7),IFERROR(AY$10*2/(SQRT(2*PI())*(AY$8+AY$9))*EXP(-0.5*(($A51-AY$5)/IF($A51&lt;AY$5,AY$8,AY$9))^2),0),0)</f>
        <v>0</v>
      </c>
      <c r="AZ51" s="78" t="n">
        <f aca="false">IF(AND(ISNUMBER($A51),$A51&gt;=AZ$6,$A51&lt;=AZ$7),IFERROR(AZ$10*2/(SQRT(2*PI())*(AZ$8+AZ$9))*EXP(-0.5*(($A51-AZ$5)/IF($A51&lt;AZ$5,AZ$8,AZ$9))^2),0),0)</f>
        <v>0</v>
      </c>
      <c r="BA51" s="78" t="n">
        <f aca="false">IF(AND(ISNUMBER($A51),$A51&gt;=BA$6,$A51&lt;=BA$7),IFERROR(BA$10*2/(SQRT(2*PI())*(BA$8+BA$9))*EXP(-0.5*(($A51-BA$5)/IF($A51&lt;BA$5,BA$8,BA$9))^2),0),0)</f>
        <v>0</v>
      </c>
    </row>
    <row r="52" customFormat="false" ht="15" hidden="false" customHeight="false" outlineLevel="0" collapsed="false">
      <c r="A52" s="73" t="str">
        <f aca="false">IF(ISNUMBER('Batch Matches'!D52),'Batch Matches'!D52,"")</f>
        <v/>
      </c>
      <c r="B52" s="78" t="n">
        <f aca="false">SUM(G52:BA52)</f>
        <v>0</v>
      </c>
      <c r="C52" s="78" t="n">
        <f aca="false">MAX(G52:BA52)</f>
        <v>0</v>
      </c>
      <c r="D52" s="72" t="str">
        <f aca="false">IF(B52=0,"",MATCH(C52,G52:BA52,0))</f>
        <v/>
      </c>
      <c r="E52" s="78" t="n">
        <f aca="false">LARGE(G52:BA52,2)</f>
        <v>0</v>
      </c>
      <c r="F52" s="72" t="str">
        <f aca="false">IF(E52=0,"",MATCH(E52,G52:BA52,0))</f>
        <v/>
      </c>
      <c r="G52" s="78" t="n">
        <f aca="false">IF(AND(ISNUMBER($A52),$A52&gt;=G$6,$A52&lt;=G$7),IFERROR(G$10*2/(SQRT(2*PI())*(G$8+G$9))*EXP(-0.5*(($A52-G$5)/IF($A52&lt;G$5,G$8,G$9))^2),0),0)</f>
        <v>0</v>
      </c>
      <c r="H52" s="78" t="n">
        <f aca="false">IF(AND(ISNUMBER($A52),$A52&gt;=H$6,$A52&lt;=H$7),IFERROR(H$10*2/(SQRT(2*PI())*(H$8+H$9))*EXP(-0.5*(($A52-H$5)/IF($A52&lt;H$5,H$8,H$9))^2),0),0)</f>
        <v>0</v>
      </c>
      <c r="I52" s="78" t="n">
        <f aca="false">IF(AND(ISNUMBER($A52),$A52&gt;=I$6,$A52&lt;=I$7),IFERROR(I$10*2/(SQRT(2*PI())*(I$8+I$9))*EXP(-0.5*(($A52-I$5)/IF($A52&lt;I$5,I$8,I$9))^2),0),0)</f>
        <v>0</v>
      </c>
      <c r="J52" s="78" t="n">
        <f aca="false">IF(AND(ISNUMBER($A52),$A52&gt;=J$6,$A52&lt;=J$7),IFERROR(J$10*2/(SQRT(2*PI())*(J$8+J$9))*EXP(-0.5*(($A52-J$5)/IF($A52&lt;J$5,J$8,J$9))^2),0),0)</f>
        <v>0</v>
      </c>
      <c r="K52" s="78" t="n">
        <f aca="false">IF(AND(ISNUMBER($A52),$A52&gt;=K$6,$A52&lt;=K$7),IFERROR(K$10*2/(SQRT(2*PI())*(K$8+K$9))*EXP(-0.5*(($A52-K$5)/IF($A52&lt;K$5,K$8,K$9))^2),0),0)</f>
        <v>0</v>
      </c>
      <c r="L52" s="78" t="n">
        <f aca="false">IF(AND(ISNUMBER($A52),$A52&gt;=L$6,$A52&lt;=L$7),IFERROR(L$10*2/(SQRT(2*PI())*(L$8+L$9))*EXP(-0.5*(($A52-L$5)/IF($A52&lt;L$5,L$8,L$9))^2),0),0)</f>
        <v>0</v>
      </c>
      <c r="M52" s="78" t="n">
        <f aca="false">IF(AND(ISNUMBER($A52),$A52&gt;=M$6,$A52&lt;=M$7),IFERROR(M$10*2/(SQRT(2*PI())*(M$8+M$9))*EXP(-0.5*(($A52-M$5)/IF($A52&lt;M$5,M$8,M$9))^2),0),0)</f>
        <v>0</v>
      </c>
      <c r="N52" s="78" t="n">
        <f aca="false">IF(AND(ISNUMBER($A52),$A52&gt;=N$6,$A52&lt;=N$7),IFERROR(N$10*2/(SQRT(2*PI())*(N$8+N$9))*EXP(-0.5*(($A52-N$5)/IF($A52&lt;N$5,N$8,N$9))^2),0),0)</f>
        <v>0</v>
      </c>
      <c r="O52" s="78" t="n">
        <f aca="false">IF(AND(ISNUMBER($A52),$A52&gt;=O$6,$A52&lt;=O$7),IFERROR(O$10*2/(SQRT(2*PI())*(O$8+O$9))*EXP(-0.5*(($A52-O$5)/IF($A52&lt;O$5,O$8,O$9))^2),0),0)</f>
        <v>0</v>
      </c>
      <c r="P52" s="78" t="n">
        <f aca="false">IF(AND(ISNUMBER($A52),$A52&gt;=P$6,$A52&lt;=P$7),IFERROR(P$10*2/(SQRT(2*PI())*(P$8+P$9))*EXP(-0.5*(($A52-P$5)/IF($A52&lt;P$5,P$8,P$9))^2),0),0)</f>
        <v>0</v>
      </c>
      <c r="Q52" s="78" t="n">
        <f aca="false">IF(AND(ISNUMBER($A52),$A52&gt;=Q$6,$A52&lt;=Q$7),IFERROR(Q$10*2/(SQRT(2*PI())*(Q$8+Q$9))*EXP(-0.5*(($A52-Q$5)/IF($A52&lt;Q$5,Q$8,Q$9))^2),0),0)</f>
        <v>0</v>
      </c>
      <c r="R52" s="78" t="n">
        <f aca="false">IF(AND(ISNUMBER($A52),$A52&gt;=R$6,$A52&lt;=R$7),IFERROR(R$10*2/(SQRT(2*PI())*(R$8+R$9))*EXP(-0.5*(($A52-R$5)/IF($A52&lt;R$5,R$8,R$9))^2),0),0)</f>
        <v>0</v>
      </c>
      <c r="S52" s="78" t="n">
        <f aca="false">IF(AND(ISNUMBER($A52),$A52&gt;=S$6,$A52&lt;=S$7),IFERROR(S$10*2/(SQRT(2*PI())*(S$8+S$9))*EXP(-0.5*(($A52-S$5)/IF($A52&lt;S$5,S$8,S$9))^2),0),0)</f>
        <v>0</v>
      </c>
      <c r="T52" s="78" t="n">
        <f aca="false">IF(AND(ISNUMBER($A52),$A52&gt;=T$6,$A52&lt;=T$7),IFERROR(T$10*2/(SQRT(2*PI())*(T$8+T$9))*EXP(-0.5*(($A52-T$5)/IF($A52&lt;T$5,T$8,T$9))^2),0),0)</f>
        <v>0</v>
      </c>
      <c r="U52" s="78" t="n">
        <f aca="false">IF(AND(ISNUMBER($A52),$A52&gt;=U$6,$A52&lt;=U$7),IFERROR(U$10*2/(SQRT(2*PI())*(U$8+U$9))*EXP(-0.5*(($A52-U$5)/IF($A52&lt;U$5,U$8,U$9))^2),0),0)</f>
        <v>0</v>
      </c>
      <c r="V52" s="78" t="n">
        <f aca="false">IF(AND(ISNUMBER($A52),$A52&gt;=V$6,$A52&lt;=V$7),IFERROR(V$10*2/(SQRT(2*PI())*(V$8+V$9))*EXP(-0.5*(($A52-V$5)/IF($A52&lt;V$5,V$8,V$9))^2),0),0)</f>
        <v>0</v>
      </c>
      <c r="W52" s="78" t="n">
        <f aca="false">IF(AND(ISNUMBER($A52),$A52&gt;=W$6,$A52&lt;=W$7),IFERROR(W$10*2/(SQRT(2*PI())*(W$8+W$9))*EXP(-0.5*(($A52-W$5)/IF($A52&lt;W$5,W$8,W$9))^2),0),0)</f>
        <v>0</v>
      </c>
      <c r="X52" s="78" t="n">
        <f aca="false">IF(AND(ISNUMBER($A52),$A52&gt;=X$6,$A52&lt;=X$7),IFERROR(X$10*2/(SQRT(2*PI())*(X$8+X$9))*EXP(-0.5*(($A52-X$5)/IF($A52&lt;X$5,X$8,X$9))^2),0),0)</f>
        <v>0</v>
      </c>
      <c r="Y52" s="78" t="n">
        <f aca="false">IF(AND(ISNUMBER($A52),$A52&gt;=Y$6,$A52&lt;=Y$7),IFERROR(Y$10*2/(SQRT(2*PI())*(Y$8+Y$9))*EXP(-0.5*(($A52-Y$5)/IF($A52&lt;Y$5,Y$8,Y$9))^2),0),0)</f>
        <v>0</v>
      </c>
      <c r="Z52" s="78" t="n">
        <f aca="false">IF(AND(ISNUMBER($A52),$A52&gt;=Z$6,$A52&lt;=Z$7),IFERROR(Z$10*2/(SQRT(2*PI())*(Z$8+Z$9))*EXP(-0.5*(($A52-Z$5)/IF($A52&lt;Z$5,Z$8,Z$9))^2),0),0)</f>
        <v>0</v>
      </c>
      <c r="AA52" s="78" t="n">
        <f aca="false">IF(AND(ISNUMBER($A52),$A52&gt;=AA$6,$A52&lt;=AA$7),IFERROR(AA$10*2/(SQRT(2*PI())*(AA$8+AA$9))*EXP(-0.5*(($A52-AA$5)/IF($A52&lt;AA$5,AA$8,AA$9))^2),0),0)</f>
        <v>0</v>
      </c>
      <c r="AB52" s="78" t="n">
        <f aca="false">IF(AND(ISNUMBER($A52),$A52&gt;=AB$6,$A52&lt;=AB$7),IFERROR(AB$10*2/(SQRT(2*PI())*(AB$8+AB$9))*EXP(-0.5*(($A52-AB$5)/IF($A52&lt;AB$5,AB$8,AB$9))^2),0),0)</f>
        <v>0</v>
      </c>
      <c r="AC52" s="78" t="n">
        <f aca="false">IF(AND(ISNUMBER($A52),$A52&gt;=AC$6,$A52&lt;=AC$7),IFERROR(AC$10*2/(SQRT(2*PI())*(AC$8+AC$9))*EXP(-0.5*(($A52-AC$5)/IF($A52&lt;AC$5,AC$8,AC$9))^2),0),0)</f>
        <v>0</v>
      </c>
      <c r="AD52" s="78" t="n">
        <f aca="false">IF(AND(ISNUMBER($A52),$A52&gt;=AD$6,$A52&lt;=AD$7),IFERROR(AD$10*2/(SQRT(2*PI())*(AD$8+AD$9))*EXP(-0.5*(($A52-AD$5)/IF($A52&lt;AD$5,AD$8,AD$9))^2),0),0)</f>
        <v>0</v>
      </c>
      <c r="AE52" s="78" t="n">
        <f aca="false">IF(AND(ISNUMBER($A52),$A52&gt;=AE$6,$A52&lt;=AE$7),IFERROR(AE$10*2/(SQRT(2*PI())*(AE$8+AE$9))*EXP(-0.5*(($A52-AE$5)/IF($A52&lt;AE$5,AE$8,AE$9))^2),0),0)</f>
        <v>0</v>
      </c>
      <c r="AF52" s="78" t="n">
        <f aca="false">IF(AND(ISNUMBER($A52),$A52&gt;=AF$6,$A52&lt;=AF$7),IFERROR(AF$10*2/(SQRT(2*PI())*(AF$8+AF$9))*EXP(-0.5*(($A52-AF$5)/IF($A52&lt;AF$5,AF$8,AF$9))^2),0),0)</f>
        <v>0</v>
      </c>
      <c r="AG52" s="78" t="n">
        <f aca="false">IF(AND(ISNUMBER($A52),$A52&gt;=AG$6,$A52&lt;=AG$7),IFERROR(AG$10*2/(SQRT(2*PI())*(AG$8+AG$9))*EXP(-0.5*(($A52-AG$5)/IF($A52&lt;AG$5,AG$8,AG$9))^2),0),0)</f>
        <v>0</v>
      </c>
      <c r="AH52" s="78" t="n">
        <f aca="false">IF(AND(ISNUMBER($A52),$A52&gt;=AH$6,$A52&lt;=AH$7),IFERROR(AH$10*2/(SQRT(2*PI())*(AH$8+AH$9))*EXP(-0.5*(($A52-AH$5)/IF($A52&lt;AH$5,AH$8,AH$9))^2),0),0)</f>
        <v>0</v>
      </c>
      <c r="AI52" s="78" t="n">
        <f aca="false">IF(AND(ISNUMBER($A52),$A52&gt;=AI$6,$A52&lt;=AI$7),IFERROR(AI$10*2/(SQRT(2*PI())*(AI$8+AI$9))*EXP(-0.5*(($A52-AI$5)/IF($A52&lt;AI$5,AI$8,AI$9))^2),0),0)</f>
        <v>0</v>
      </c>
      <c r="AJ52" s="78" t="n">
        <f aca="false">IF(AND(ISNUMBER($A52),$A52&gt;=AJ$6,$A52&lt;=AJ$7),IFERROR(AJ$10*2/(SQRT(2*PI())*(AJ$8+AJ$9))*EXP(-0.5*(($A52-AJ$5)/IF($A52&lt;AJ$5,AJ$8,AJ$9))^2),0),0)</f>
        <v>0</v>
      </c>
      <c r="AK52" s="78" t="n">
        <f aca="false">IF(AND(ISNUMBER($A52),$A52&gt;=AK$6,$A52&lt;=AK$7),IFERROR(AK$10*2/(SQRT(2*PI())*(AK$8+AK$9))*EXP(-0.5*(($A52-AK$5)/IF($A52&lt;AK$5,AK$8,AK$9))^2),0),0)</f>
        <v>0</v>
      </c>
      <c r="AL52" s="78" t="n">
        <f aca="false">IF(AND(ISNUMBER($A52),$A52&gt;=AL$6,$A52&lt;=AL$7),IFERROR(AL$10*2/(SQRT(2*PI())*(AL$8+AL$9))*EXP(-0.5*(($A52-AL$5)/IF($A52&lt;AL$5,AL$8,AL$9))^2),0),0)</f>
        <v>0</v>
      </c>
      <c r="AM52" s="78" t="n">
        <f aca="false">IF(AND(ISNUMBER($A52),$A52&gt;=AM$6,$A52&lt;=AM$7),IFERROR(AM$10*2/(SQRT(2*PI())*(AM$8+AM$9))*EXP(-0.5*(($A52-AM$5)/IF($A52&lt;AM$5,AM$8,AM$9))^2),0),0)</f>
        <v>0</v>
      </c>
      <c r="AN52" s="78" t="n">
        <f aca="false">IF(AND(ISNUMBER($A52),$A52&gt;=AN$6,$A52&lt;=AN$7),IFERROR(AN$10*2/(SQRT(2*PI())*(AN$8+AN$9))*EXP(-0.5*(($A52-AN$5)/IF($A52&lt;AN$5,AN$8,AN$9))^2),0),0)</f>
        <v>0</v>
      </c>
      <c r="AO52" s="78" t="n">
        <f aca="false">IF(AND(ISNUMBER($A52),$A52&gt;=AO$6,$A52&lt;=AO$7),IFERROR(AO$10*2/(SQRT(2*PI())*(AO$8+AO$9))*EXP(-0.5*(($A52-AO$5)/IF($A52&lt;AO$5,AO$8,AO$9))^2),0),0)</f>
        <v>0</v>
      </c>
      <c r="AP52" s="78" t="n">
        <f aca="false">IF(AND(ISNUMBER($A52),$A52&gt;=AP$6,$A52&lt;=AP$7),IFERROR(AP$10*2/(SQRT(2*PI())*(AP$8+AP$9))*EXP(-0.5*(($A52-AP$5)/IF($A52&lt;AP$5,AP$8,AP$9))^2),0),0)</f>
        <v>0</v>
      </c>
      <c r="AQ52" s="78" t="n">
        <f aca="false">IF(AND(ISNUMBER($A52),$A52&gt;=AQ$6,$A52&lt;=AQ$7),IFERROR(AQ$10*2/(SQRT(2*PI())*(AQ$8+AQ$9))*EXP(-0.5*(($A52-AQ$5)/IF($A52&lt;AQ$5,AQ$8,AQ$9))^2),0),0)</f>
        <v>0</v>
      </c>
      <c r="AR52" s="78" t="n">
        <f aca="false">IF(AND(ISNUMBER($A52),$A52&gt;=AR$6,$A52&lt;=AR$7),IFERROR(AR$10*2/(SQRT(2*PI())*(AR$8+AR$9))*EXP(-0.5*(($A52-AR$5)/IF($A52&lt;AR$5,AR$8,AR$9))^2),0),0)</f>
        <v>0</v>
      </c>
      <c r="AS52" s="78" t="n">
        <f aca="false">IF(AND(ISNUMBER($A52),$A52&gt;=AS$6,$A52&lt;=AS$7),IFERROR(AS$10*2/(SQRT(2*PI())*(AS$8+AS$9))*EXP(-0.5*(($A52-AS$5)/IF($A52&lt;AS$5,AS$8,AS$9))^2),0),0)</f>
        <v>0</v>
      </c>
      <c r="AT52" s="78" t="n">
        <f aca="false">IF(AND(ISNUMBER($A52),$A52&gt;=AT$6,$A52&lt;=AT$7),IFERROR(AT$10*2/(SQRT(2*PI())*(AT$8+AT$9))*EXP(-0.5*(($A52-AT$5)/IF($A52&lt;AT$5,AT$8,AT$9))^2),0),0)</f>
        <v>0</v>
      </c>
      <c r="AU52" s="78" t="n">
        <f aca="false">IF(AND(ISNUMBER($A52),$A52&gt;=AU$6,$A52&lt;=AU$7),IFERROR(AU$10*2/(SQRT(2*PI())*(AU$8+AU$9))*EXP(-0.5*(($A52-AU$5)/IF($A52&lt;AU$5,AU$8,AU$9))^2),0),0)</f>
        <v>0</v>
      </c>
      <c r="AV52" s="78" t="n">
        <f aca="false">IF(AND(ISNUMBER($A52),$A52&gt;=AV$6,$A52&lt;=AV$7),IFERROR(AV$10*2/(SQRT(2*PI())*(AV$8+AV$9))*EXP(-0.5*(($A52-AV$5)/IF($A52&lt;AV$5,AV$8,AV$9))^2),0),0)</f>
        <v>0</v>
      </c>
      <c r="AW52" s="78" t="n">
        <f aca="false">IF(AND(ISNUMBER($A52),$A52&gt;=AW$6,$A52&lt;=AW$7),IFERROR(AW$10*2/(SQRT(2*PI())*(AW$8+AW$9))*EXP(-0.5*(($A52-AW$5)/IF($A52&lt;AW$5,AW$8,AW$9))^2),0),0)</f>
        <v>0</v>
      </c>
      <c r="AX52" s="78" t="n">
        <f aca="false">IF(AND(ISNUMBER($A52),$A52&gt;=AX$6,$A52&lt;=AX$7),IFERROR(AX$10*2/(SQRT(2*PI())*(AX$8+AX$9))*EXP(-0.5*(($A52-AX$5)/IF($A52&lt;AX$5,AX$8,AX$9))^2),0),0)</f>
        <v>0</v>
      </c>
      <c r="AY52" s="78" t="n">
        <f aca="false">IF(AND(ISNUMBER($A52),$A52&gt;=AY$6,$A52&lt;=AY$7),IFERROR(AY$10*2/(SQRT(2*PI())*(AY$8+AY$9))*EXP(-0.5*(($A52-AY$5)/IF($A52&lt;AY$5,AY$8,AY$9))^2),0),0)</f>
        <v>0</v>
      </c>
      <c r="AZ52" s="78" t="n">
        <f aca="false">IF(AND(ISNUMBER($A52),$A52&gt;=AZ$6,$A52&lt;=AZ$7),IFERROR(AZ$10*2/(SQRT(2*PI())*(AZ$8+AZ$9))*EXP(-0.5*(($A52-AZ$5)/IF($A52&lt;AZ$5,AZ$8,AZ$9))^2),0),0)</f>
        <v>0</v>
      </c>
      <c r="BA52" s="78" t="n">
        <f aca="false">IF(AND(ISNUMBER($A52),$A52&gt;=BA$6,$A52&lt;=BA$7),IFERROR(BA$10*2/(SQRT(2*PI())*(BA$8+BA$9))*EXP(-0.5*(($A52-BA$5)/IF($A52&lt;BA$5,BA$8,BA$9))^2),0),0)</f>
        <v>0</v>
      </c>
    </row>
    <row r="53" customFormat="false" ht="15" hidden="false" customHeight="false" outlineLevel="0" collapsed="false">
      <c r="A53" s="73" t="str">
        <f aca="false">IF(ISNUMBER('Batch Matches'!D53),'Batch Matches'!D53,"")</f>
        <v/>
      </c>
      <c r="B53" s="78" t="n">
        <f aca="false">SUM(G53:BA53)</f>
        <v>0</v>
      </c>
      <c r="C53" s="78" t="n">
        <f aca="false">MAX(G53:BA53)</f>
        <v>0</v>
      </c>
      <c r="D53" s="72" t="str">
        <f aca="false">IF(B53=0,"",MATCH(C53,G53:BA53,0))</f>
        <v/>
      </c>
      <c r="E53" s="78" t="n">
        <f aca="false">LARGE(G53:BA53,2)</f>
        <v>0</v>
      </c>
      <c r="F53" s="72" t="str">
        <f aca="false">IF(E53=0,"",MATCH(E53,G53:BA53,0))</f>
        <v/>
      </c>
      <c r="G53" s="78" t="n">
        <f aca="false">IF(AND(ISNUMBER($A53),$A53&gt;=G$6,$A53&lt;=G$7),IFERROR(G$10*2/(SQRT(2*PI())*(G$8+G$9))*EXP(-0.5*(($A53-G$5)/IF($A53&lt;G$5,G$8,G$9))^2),0),0)</f>
        <v>0</v>
      </c>
      <c r="H53" s="78" t="n">
        <f aca="false">IF(AND(ISNUMBER($A53),$A53&gt;=H$6,$A53&lt;=H$7),IFERROR(H$10*2/(SQRT(2*PI())*(H$8+H$9))*EXP(-0.5*(($A53-H$5)/IF($A53&lt;H$5,H$8,H$9))^2),0),0)</f>
        <v>0</v>
      </c>
      <c r="I53" s="78" t="n">
        <f aca="false">IF(AND(ISNUMBER($A53),$A53&gt;=I$6,$A53&lt;=I$7),IFERROR(I$10*2/(SQRT(2*PI())*(I$8+I$9))*EXP(-0.5*(($A53-I$5)/IF($A53&lt;I$5,I$8,I$9))^2),0),0)</f>
        <v>0</v>
      </c>
      <c r="J53" s="78" t="n">
        <f aca="false">IF(AND(ISNUMBER($A53),$A53&gt;=J$6,$A53&lt;=J$7),IFERROR(J$10*2/(SQRT(2*PI())*(J$8+J$9))*EXP(-0.5*(($A53-J$5)/IF($A53&lt;J$5,J$8,J$9))^2),0),0)</f>
        <v>0</v>
      </c>
      <c r="K53" s="78" t="n">
        <f aca="false">IF(AND(ISNUMBER($A53),$A53&gt;=K$6,$A53&lt;=K$7),IFERROR(K$10*2/(SQRT(2*PI())*(K$8+K$9))*EXP(-0.5*(($A53-K$5)/IF($A53&lt;K$5,K$8,K$9))^2),0),0)</f>
        <v>0</v>
      </c>
      <c r="L53" s="78" t="n">
        <f aca="false">IF(AND(ISNUMBER($A53),$A53&gt;=L$6,$A53&lt;=L$7),IFERROR(L$10*2/(SQRT(2*PI())*(L$8+L$9))*EXP(-0.5*(($A53-L$5)/IF($A53&lt;L$5,L$8,L$9))^2),0),0)</f>
        <v>0</v>
      </c>
      <c r="M53" s="78" t="n">
        <f aca="false">IF(AND(ISNUMBER($A53),$A53&gt;=M$6,$A53&lt;=M$7),IFERROR(M$10*2/(SQRT(2*PI())*(M$8+M$9))*EXP(-0.5*(($A53-M$5)/IF($A53&lt;M$5,M$8,M$9))^2),0),0)</f>
        <v>0</v>
      </c>
      <c r="N53" s="78" t="n">
        <f aca="false">IF(AND(ISNUMBER($A53),$A53&gt;=N$6,$A53&lt;=N$7),IFERROR(N$10*2/(SQRT(2*PI())*(N$8+N$9))*EXP(-0.5*(($A53-N$5)/IF($A53&lt;N$5,N$8,N$9))^2),0),0)</f>
        <v>0</v>
      </c>
      <c r="O53" s="78" t="n">
        <f aca="false">IF(AND(ISNUMBER($A53),$A53&gt;=O$6,$A53&lt;=O$7),IFERROR(O$10*2/(SQRT(2*PI())*(O$8+O$9))*EXP(-0.5*(($A53-O$5)/IF($A53&lt;O$5,O$8,O$9))^2),0),0)</f>
        <v>0</v>
      </c>
      <c r="P53" s="78" t="n">
        <f aca="false">IF(AND(ISNUMBER($A53),$A53&gt;=P$6,$A53&lt;=P$7),IFERROR(P$10*2/(SQRT(2*PI())*(P$8+P$9))*EXP(-0.5*(($A53-P$5)/IF($A53&lt;P$5,P$8,P$9))^2),0),0)</f>
        <v>0</v>
      </c>
      <c r="Q53" s="78" t="n">
        <f aca="false">IF(AND(ISNUMBER($A53),$A53&gt;=Q$6,$A53&lt;=Q$7),IFERROR(Q$10*2/(SQRT(2*PI())*(Q$8+Q$9))*EXP(-0.5*(($A53-Q$5)/IF($A53&lt;Q$5,Q$8,Q$9))^2),0),0)</f>
        <v>0</v>
      </c>
      <c r="R53" s="78" t="n">
        <f aca="false">IF(AND(ISNUMBER($A53),$A53&gt;=R$6,$A53&lt;=R$7),IFERROR(R$10*2/(SQRT(2*PI())*(R$8+R$9))*EXP(-0.5*(($A53-R$5)/IF($A53&lt;R$5,R$8,R$9))^2),0),0)</f>
        <v>0</v>
      </c>
      <c r="S53" s="78" t="n">
        <f aca="false">IF(AND(ISNUMBER($A53),$A53&gt;=S$6,$A53&lt;=S$7),IFERROR(S$10*2/(SQRT(2*PI())*(S$8+S$9))*EXP(-0.5*(($A53-S$5)/IF($A53&lt;S$5,S$8,S$9))^2),0),0)</f>
        <v>0</v>
      </c>
      <c r="T53" s="78" t="n">
        <f aca="false">IF(AND(ISNUMBER($A53),$A53&gt;=T$6,$A53&lt;=T$7),IFERROR(T$10*2/(SQRT(2*PI())*(T$8+T$9))*EXP(-0.5*(($A53-T$5)/IF($A53&lt;T$5,T$8,T$9))^2),0),0)</f>
        <v>0</v>
      </c>
      <c r="U53" s="78" t="n">
        <f aca="false">IF(AND(ISNUMBER($A53),$A53&gt;=U$6,$A53&lt;=U$7),IFERROR(U$10*2/(SQRT(2*PI())*(U$8+U$9))*EXP(-0.5*(($A53-U$5)/IF($A53&lt;U$5,U$8,U$9))^2),0),0)</f>
        <v>0</v>
      </c>
      <c r="V53" s="78" t="n">
        <f aca="false">IF(AND(ISNUMBER($A53),$A53&gt;=V$6,$A53&lt;=V$7),IFERROR(V$10*2/(SQRT(2*PI())*(V$8+V$9))*EXP(-0.5*(($A53-V$5)/IF($A53&lt;V$5,V$8,V$9))^2),0),0)</f>
        <v>0</v>
      </c>
      <c r="W53" s="78" t="n">
        <f aca="false">IF(AND(ISNUMBER($A53),$A53&gt;=W$6,$A53&lt;=W$7),IFERROR(W$10*2/(SQRT(2*PI())*(W$8+W$9))*EXP(-0.5*(($A53-W$5)/IF($A53&lt;W$5,W$8,W$9))^2),0),0)</f>
        <v>0</v>
      </c>
      <c r="X53" s="78" t="n">
        <f aca="false">IF(AND(ISNUMBER($A53),$A53&gt;=X$6,$A53&lt;=X$7),IFERROR(X$10*2/(SQRT(2*PI())*(X$8+X$9))*EXP(-0.5*(($A53-X$5)/IF($A53&lt;X$5,X$8,X$9))^2),0),0)</f>
        <v>0</v>
      </c>
      <c r="Y53" s="78" t="n">
        <f aca="false">IF(AND(ISNUMBER($A53),$A53&gt;=Y$6,$A53&lt;=Y$7),IFERROR(Y$10*2/(SQRT(2*PI())*(Y$8+Y$9))*EXP(-0.5*(($A53-Y$5)/IF($A53&lt;Y$5,Y$8,Y$9))^2),0),0)</f>
        <v>0</v>
      </c>
      <c r="Z53" s="78" t="n">
        <f aca="false">IF(AND(ISNUMBER($A53),$A53&gt;=Z$6,$A53&lt;=Z$7),IFERROR(Z$10*2/(SQRT(2*PI())*(Z$8+Z$9))*EXP(-0.5*(($A53-Z$5)/IF($A53&lt;Z$5,Z$8,Z$9))^2),0),0)</f>
        <v>0</v>
      </c>
      <c r="AA53" s="78" t="n">
        <f aca="false">IF(AND(ISNUMBER($A53),$A53&gt;=AA$6,$A53&lt;=AA$7),IFERROR(AA$10*2/(SQRT(2*PI())*(AA$8+AA$9))*EXP(-0.5*(($A53-AA$5)/IF($A53&lt;AA$5,AA$8,AA$9))^2),0),0)</f>
        <v>0</v>
      </c>
      <c r="AB53" s="78" t="n">
        <f aca="false">IF(AND(ISNUMBER($A53),$A53&gt;=AB$6,$A53&lt;=AB$7),IFERROR(AB$10*2/(SQRT(2*PI())*(AB$8+AB$9))*EXP(-0.5*(($A53-AB$5)/IF($A53&lt;AB$5,AB$8,AB$9))^2),0),0)</f>
        <v>0</v>
      </c>
      <c r="AC53" s="78" t="n">
        <f aca="false">IF(AND(ISNUMBER($A53),$A53&gt;=AC$6,$A53&lt;=AC$7),IFERROR(AC$10*2/(SQRT(2*PI())*(AC$8+AC$9))*EXP(-0.5*(($A53-AC$5)/IF($A53&lt;AC$5,AC$8,AC$9))^2),0),0)</f>
        <v>0</v>
      </c>
      <c r="AD53" s="78" t="n">
        <f aca="false">IF(AND(ISNUMBER($A53),$A53&gt;=AD$6,$A53&lt;=AD$7),IFERROR(AD$10*2/(SQRT(2*PI())*(AD$8+AD$9))*EXP(-0.5*(($A53-AD$5)/IF($A53&lt;AD$5,AD$8,AD$9))^2),0),0)</f>
        <v>0</v>
      </c>
      <c r="AE53" s="78" t="n">
        <f aca="false">IF(AND(ISNUMBER($A53),$A53&gt;=AE$6,$A53&lt;=AE$7),IFERROR(AE$10*2/(SQRT(2*PI())*(AE$8+AE$9))*EXP(-0.5*(($A53-AE$5)/IF($A53&lt;AE$5,AE$8,AE$9))^2),0),0)</f>
        <v>0</v>
      </c>
      <c r="AF53" s="78" t="n">
        <f aca="false">IF(AND(ISNUMBER($A53),$A53&gt;=AF$6,$A53&lt;=AF$7),IFERROR(AF$10*2/(SQRT(2*PI())*(AF$8+AF$9))*EXP(-0.5*(($A53-AF$5)/IF($A53&lt;AF$5,AF$8,AF$9))^2),0),0)</f>
        <v>0</v>
      </c>
      <c r="AG53" s="78" t="n">
        <f aca="false">IF(AND(ISNUMBER($A53),$A53&gt;=AG$6,$A53&lt;=AG$7),IFERROR(AG$10*2/(SQRT(2*PI())*(AG$8+AG$9))*EXP(-0.5*(($A53-AG$5)/IF($A53&lt;AG$5,AG$8,AG$9))^2),0),0)</f>
        <v>0</v>
      </c>
      <c r="AH53" s="78" t="n">
        <f aca="false">IF(AND(ISNUMBER($A53),$A53&gt;=AH$6,$A53&lt;=AH$7),IFERROR(AH$10*2/(SQRT(2*PI())*(AH$8+AH$9))*EXP(-0.5*(($A53-AH$5)/IF($A53&lt;AH$5,AH$8,AH$9))^2),0),0)</f>
        <v>0</v>
      </c>
      <c r="AI53" s="78" t="n">
        <f aca="false">IF(AND(ISNUMBER($A53),$A53&gt;=AI$6,$A53&lt;=AI$7),IFERROR(AI$10*2/(SQRT(2*PI())*(AI$8+AI$9))*EXP(-0.5*(($A53-AI$5)/IF($A53&lt;AI$5,AI$8,AI$9))^2),0),0)</f>
        <v>0</v>
      </c>
      <c r="AJ53" s="78" t="n">
        <f aca="false">IF(AND(ISNUMBER($A53),$A53&gt;=AJ$6,$A53&lt;=AJ$7),IFERROR(AJ$10*2/(SQRT(2*PI())*(AJ$8+AJ$9))*EXP(-0.5*(($A53-AJ$5)/IF($A53&lt;AJ$5,AJ$8,AJ$9))^2),0),0)</f>
        <v>0</v>
      </c>
      <c r="AK53" s="78" t="n">
        <f aca="false">IF(AND(ISNUMBER($A53),$A53&gt;=AK$6,$A53&lt;=AK$7),IFERROR(AK$10*2/(SQRT(2*PI())*(AK$8+AK$9))*EXP(-0.5*(($A53-AK$5)/IF($A53&lt;AK$5,AK$8,AK$9))^2),0),0)</f>
        <v>0</v>
      </c>
      <c r="AL53" s="78" t="n">
        <f aca="false">IF(AND(ISNUMBER($A53),$A53&gt;=AL$6,$A53&lt;=AL$7),IFERROR(AL$10*2/(SQRT(2*PI())*(AL$8+AL$9))*EXP(-0.5*(($A53-AL$5)/IF($A53&lt;AL$5,AL$8,AL$9))^2),0),0)</f>
        <v>0</v>
      </c>
      <c r="AM53" s="78" t="n">
        <f aca="false">IF(AND(ISNUMBER($A53),$A53&gt;=AM$6,$A53&lt;=AM$7),IFERROR(AM$10*2/(SQRT(2*PI())*(AM$8+AM$9))*EXP(-0.5*(($A53-AM$5)/IF($A53&lt;AM$5,AM$8,AM$9))^2),0),0)</f>
        <v>0</v>
      </c>
      <c r="AN53" s="78" t="n">
        <f aca="false">IF(AND(ISNUMBER($A53),$A53&gt;=AN$6,$A53&lt;=AN$7),IFERROR(AN$10*2/(SQRT(2*PI())*(AN$8+AN$9))*EXP(-0.5*(($A53-AN$5)/IF($A53&lt;AN$5,AN$8,AN$9))^2),0),0)</f>
        <v>0</v>
      </c>
      <c r="AO53" s="78" t="n">
        <f aca="false">IF(AND(ISNUMBER($A53),$A53&gt;=AO$6,$A53&lt;=AO$7),IFERROR(AO$10*2/(SQRT(2*PI())*(AO$8+AO$9))*EXP(-0.5*(($A53-AO$5)/IF($A53&lt;AO$5,AO$8,AO$9))^2),0),0)</f>
        <v>0</v>
      </c>
      <c r="AP53" s="78" t="n">
        <f aca="false">IF(AND(ISNUMBER($A53),$A53&gt;=AP$6,$A53&lt;=AP$7),IFERROR(AP$10*2/(SQRT(2*PI())*(AP$8+AP$9))*EXP(-0.5*(($A53-AP$5)/IF($A53&lt;AP$5,AP$8,AP$9))^2),0),0)</f>
        <v>0</v>
      </c>
      <c r="AQ53" s="78" t="n">
        <f aca="false">IF(AND(ISNUMBER($A53),$A53&gt;=AQ$6,$A53&lt;=AQ$7),IFERROR(AQ$10*2/(SQRT(2*PI())*(AQ$8+AQ$9))*EXP(-0.5*(($A53-AQ$5)/IF($A53&lt;AQ$5,AQ$8,AQ$9))^2),0),0)</f>
        <v>0</v>
      </c>
      <c r="AR53" s="78" t="n">
        <f aca="false">IF(AND(ISNUMBER($A53),$A53&gt;=AR$6,$A53&lt;=AR$7),IFERROR(AR$10*2/(SQRT(2*PI())*(AR$8+AR$9))*EXP(-0.5*(($A53-AR$5)/IF($A53&lt;AR$5,AR$8,AR$9))^2),0),0)</f>
        <v>0</v>
      </c>
      <c r="AS53" s="78" t="n">
        <f aca="false">IF(AND(ISNUMBER($A53),$A53&gt;=AS$6,$A53&lt;=AS$7),IFERROR(AS$10*2/(SQRT(2*PI())*(AS$8+AS$9))*EXP(-0.5*(($A53-AS$5)/IF($A53&lt;AS$5,AS$8,AS$9))^2),0),0)</f>
        <v>0</v>
      </c>
      <c r="AT53" s="78" t="n">
        <f aca="false">IF(AND(ISNUMBER($A53),$A53&gt;=AT$6,$A53&lt;=AT$7),IFERROR(AT$10*2/(SQRT(2*PI())*(AT$8+AT$9))*EXP(-0.5*(($A53-AT$5)/IF($A53&lt;AT$5,AT$8,AT$9))^2),0),0)</f>
        <v>0</v>
      </c>
      <c r="AU53" s="78" t="n">
        <f aca="false">IF(AND(ISNUMBER($A53),$A53&gt;=AU$6,$A53&lt;=AU$7),IFERROR(AU$10*2/(SQRT(2*PI())*(AU$8+AU$9))*EXP(-0.5*(($A53-AU$5)/IF($A53&lt;AU$5,AU$8,AU$9))^2),0),0)</f>
        <v>0</v>
      </c>
      <c r="AV53" s="78" t="n">
        <f aca="false">IF(AND(ISNUMBER($A53),$A53&gt;=AV$6,$A53&lt;=AV$7),IFERROR(AV$10*2/(SQRT(2*PI())*(AV$8+AV$9))*EXP(-0.5*(($A53-AV$5)/IF($A53&lt;AV$5,AV$8,AV$9))^2),0),0)</f>
        <v>0</v>
      </c>
      <c r="AW53" s="78" t="n">
        <f aca="false">IF(AND(ISNUMBER($A53),$A53&gt;=AW$6,$A53&lt;=AW$7),IFERROR(AW$10*2/(SQRT(2*PI())*(AW$8+AW$9))*EXP(-0.5*(($A53-AW$5)/IF($A53&lt;AW$5,AW$8,AW$9))^2),0),0)</f>
        <v>0</v>
      </c>
      <c r="AX53" s="78" t="n">
        <f aca="false">IF(AND(ISNUMBER($A53),$A53&gt;=AX$6,$A53&lt;=AX$7),IFERROR(AX$10*2/(SQRT(2*PI())*(AX$8+AX$9))*EXP(-0.5*(($A53-AX$5)/IF($A53&lt;AX$5,AX$8,AX$9))^2),0),0)</f>
        <v>0</v>
      </c>
      <c r="AY53" s="78" t="n">
        <f aca="false">IF(AND(ISNUMBER($A53),$A53&gt;=AY$6,$A53&lt;=AY$7),IFERROR(AY$10*2/(SQRT(2*PI())*(AY$8+AY$9))*EXP(-0.5*(($A53-AY$5)/IF($A53&lt;AY$5,AY$8,AY$9))^2),0),0)</f>
        <v>0</v>
      </c>
      <c r="AZ53" s="78" t="n">
        <f aca="false">IF(AND(ISNUMBER($A53),$A53&gt;=AZ$6,$A53&lt;=AZ$7),IFERROR(AZ$10*2/(SQRT(2*PI())*(AZ$8+AZ$9))*EXP(-0.5*(($A53-AZ$5)/IF($A53&lt;AZ$5,AZ$8,AZ$9))^2),0),0)</f>
        <v>0</v>
      </c>
      <c r="BA53" s="78" t="n">
        <f aca="false">IF(AND(ISNUMBER($A53),$A53&gt;=BA$6,$A53&lt;=BA$7),IFERROR(BA$10*2/(SQRT(2*PI())*(BA$8+BA$9))*EXP(-0.5*(($A53-BA$5)/IF($A53&lt;BA$5,BA$8,BA$9))^2),0),0)</f>
        <v>0</v>
      </c>
    </row>
    <row r="54" customFormat="false" ht="15" hidden="false" customHeight="false" outlineLevel="0" collapsed="false">
      <c r="A54" s="73" t="str">
        <f aca="false">IF(ISNUMBER('Batch Matches'!D54),'Batch Matches'!D54,"")</f>
        <v/>
      </c>
      <c r="B54" s="78" t="n">
        <f aca="false">SUM(G54:BA54)</f>
        <v>0</v>
      </c>
      <c r="C54" s="78" t="n">
        <f aca="false">MAX(G54:BA54)</f>
        <v>0</v>
      </c>
      <c r="D54" s="72" t="str">
        <f aca="false">IF(B54=0,"",MATCH(C54,G54:BA54,0))</f>
        <v/>
      </c>
      <c r="E54" s="78" t="n">
        <f aca="false">LARGE(G54:BA54,2)</f>
        <v>0</v>
      </c>
      <c r="F54" s="72" t="str">
        <f aca="false">IF(E54=0,"",MATCH(E54,G54:BA54,0))</f>
        <v/>
      </c>
      <c r="G54" s="78" t="n">
        <f aca="false">IF(AND(ISNUMBER($A54),$A54&gt;=G$6,$A54&lt;=G$7),IFERROR(G$10*2/(SQRT(2*PI())*(G$8+G$9))*EXP(-0.5*(($A54-G$5)/IF($A54&lt;G$5,G$8,G$9))^2),0),0)</f>
        <v>0</v>
      </c>
      <c r="H54" s="78" t="n">
        <f aca="false">IF(AND(ISNUMBER($A54),$A54&gt;=H$6,$A54&lt;=H$7),IFERROR(H$10*2/(SQRT(2*PI())*(H$8+H$9))*EXP(-0.5*(($A54-H$5)/IF($A54&lt;H$5,H$8,H$9))^2),0),0)</f>
        <v>0</v>
      </c>
      <c r="I54" s="78" t="n">
        <f aca="false">IF(AND(ISNUMBER($A54),$A54&gt;=I$6,$A54&lt;=I$7),IFERROR(I$10*2/(SQRT(2*PI())*(I$8+I$9))*EXP(-0.5*(($A54-I$5)/IF($A54&lt;I$5,I$8,I$9))^2),0),0)</f>
        <v>0</v>
      </c>
      <c r="J54" s="78" t="n">
        <f aca="false">IF(AND(ISNUMBER($A54),$A54&gt;=J$6,$A54&lt;=J$7),IFERROR(J$10*2/(SQRT(2*PI())*(J$8+J$9))*EXP(-0.5*(($A54-J$5)/IF($A54&lt;J$5,J$8,J$9))^2),0),0)</f>
        <v>0</v>
      </c>
      <c r="K54" s="78" t="n">
        <f aca="false">IF(AND(ISNUMBER($A54),$A54&gt;=K$6,$A54&lt;=K$7),IFERROR(K$10*2/(SQRT(2*PI())*(K$8+K$9))*EXP(-0.5*(($A54-K$5)/IF($A54&lt;K$5,K$8,K$9))^2),0),0)</f>
        <v>0</v>
      </c>
      <c r="L54" s="78" t="n">
        <f aca="false">IF(AND(ISNUMBER($A54),$A54&gt;=L$6,$A54&lt;=L$7),IFERROR(L$10*2/(SQRT(2*PI())*(L$8+L$9))*EXP(-0.5*(($A54-L$5)/IF($A54&lt;L$5,L$8,L$9))^2),0),0)</f>
        <v>0</v>
      </c>
      <c r="M54" s="78" t="n">
        <f aca="false">IF(AND(ISNUMBER($A54),$A54&gt;=M$6,$A54&lt;=M$7),IFERROR(M$10*2/(SQRT(2*PI())*(M$8+M$9))*EXP(-0.5*(($A54-M$5)/IF($A54&lt;M$5,M$8,M$9))^2),0),0)</f>
        <v>0</v>
      </c>
      <c r="N54" s="78" t="n">
        <f aca="false">IF(AND(ISNUMBER($A54),$A54&gt;=N$6,$A54&lt;=N$7),IFERROR(N$10*2/(SQRT(2*PI())*(N$8+N$9))*EXP(-0.5*(($A54-N$5)/IF($A54&lt;N$5,N$8,N$9))^2),0),0)</f>
        <v>0</v>
      </c>
      <c r="O54" s="78" t="n">
        <f aca="false">IF(AND(ISNUMBER($A54),$A54&gt;=O$6,$A54&lt;=O$7),IFERROR(O$10*2/(SQRT(2*PI())*(O$8+O$9))*EXP(-0.5*(($A54-O$5)/IF($A54&lt;O$5,O$8,O$9))^2),0),0)</f>
        <v>0</v>
      </c>
      <c r="P54" s="78" t="n">
        <f aca="false">IF(AND(ISNUMBER($A54),$A54&gt;=P$6,$A54&lt;=P$7),IFERROR(P$10*2/(SQRT(2*PI())*(P$8+P$9))*EXP(-0.5*(($A54-P$5)/IF($A54&lt;P$5,P$8,P$9))^2),0),0)</f>
        <v>0</v>
      </c>
      <c r="Q54" s="78" t="n">
        <f aca="false">IF(AND(ISNUMBER($A54),$A54&gt;=Q$6,$A54&lt;=Q$7),IFERROR(Q$10*2/(SQRT(2*PI())*(Q$8+Q$9))*EXP(-0.5*(($A54-Q$5)/IF($A54&lt;Q$5,Q$8,Q$9))^2),0),0)</f>
        <v>0</v>
      </c>
      <c r="R54" s="78" t="n">
        <f aca="false">IF(AND(ISNUMBER($A54),$A54&gt;=R$6,$A54&lt;=R$7),IFERROR(R$10*2/(SQRT(2*PI())*(R$8+R$9))*EXP(-0.5*(($A54-R$5)/IF($A54&lt;R$5,R$8,R$9))^2),0),0)</f>
        <v>0</v>
      </c>
      <c r="S54" s="78" t="n">
        <f aca="false">IF(AND(ISNUMBER($A54),$A54&gt;=S$6,$A54&lt;=S$7),IFERROR(S$10*2/(SQRT(2*PI())*(S$8+S$9))*EXP(-0.5*(($A54-S$5)/IF($A54&lt;S$5,S$8,S$9))^2),0),0)</f>
        <v>0</v>
      </c>
      <c r="T54" s="78" t="n">
        <f aca="false">IF(AND(ISNUMBER($A54),$A54&gt;=T$6,$A54&lt;=T$7),IFERROR(T$10*2/(SQRT(2*PI())*(T$8+T$9))*EXP(-0.5*(($A54-T$5)/IF($A54&lt;T$5,T$8,T$9))^2),0),0)</f>
        <v>0</v>
      </c>
      <c r="U54" s="78" t="n">
        <f aca="false">IF(AND(ISNUMBER($A54),$A54&gt;=U$6,$A54&lt;=U$7),IFERROR(U$10*2/(SQRT(2*PI())*(U$8+U$9))*EXP(-0.5*(($A54-U$5)/IF($A54&lt;U$5,U$8,U$9))^2),0),0)</f>
        <v>0</v>
      </c>
      <c r="V54" s="78" t="n">
        <f aca="false">IF(AND(ISNUMBER($A54),$A54&gt;=V$6,$A54&lt;=V$7),IFERROR(V$10*2/(SQRT(2*PI())*(V$8+V$9))*EXP(-0.5*(($A54-V$5)/IF($A54&lt;V$5,V$8,V$9))^2),0),0)</f>
        <v>0</v>
      </c>
      <c r="W54" s="78" t="n">
        <f aca="false">IF(AND(ISNUMBER($A54),$A54&gt;=W$6,$A54&lt;=W$7),IFERROR(W$10*2/(SQRT(2*PI())*(W$8+W$9))*EXP(-0.5*(($A54-W$5)/IF($A54&lt;W$5,W$8,W$9))^2),0),0)</f>
        <v>0</v>
      </c>
      <c r="X54" s="78" t="n">
        <f aca="false">IF(AND(ISNUMBER($A54),$A54&gt;=X$6,$A54&lt;=X$7),IFERROR(X$10*2/(SQRT(2*PI())*(X$8+X$9))*EXP(-0.5*(($A54-X$5)/IF($A54&lt;X$5,X$8,X$9))^2),0),0)</f>
        <v>0</v>
      </c>
      <c r="Y54" s="78" t="n">
        <f aca="false">IF(AND(ISNUMBER($A54),$A54&gt;=Y$6,$A54&lt;=Y$7),IFERROR(Y$10*2/(SQRT(2*PI())*(Y$8+Y$9))*EXP(-0.5*(($A54-Y$5)/IF($A54&lt;Y$5,Y$8,Y$9))^2),0),0)</f>
        <v>0</v>
      </c>
      <c r="Z54" s="78" t="n">
        <f aca="false">IF(AND(ISNUMBER($A54),$A54&gt;=Z$6,$A54&lt;=Z$7),IFERROR(Z$10*2/(SQRT(2*PI())*(Z$8+Z$9))*EXP(-0.5*(($A54-Z$5)/IF($A54&lt;Z$5,Z$8,Z$9))^2),0),0)</f>
        <v>0</v>
      </c>
      <c r="AA54" s="78" t="n">
        <f aca="false">IF(AND(ISNUMBER($A54),$A54&gt;=AA$6,$A54&lt;=AA$7),IFERROR(AA$10*2/(SQRT(2*PI())*(AA$8+AA$9))*EXP(-0.5*(($A54-AA$5)/IF($A54&lt;AA$5,AA$8,AA$9))^2),0),0)</f>
        <v>0</v>
      </c>
      <c r="AB54" s="78" t="n">
        <f aca="false">IF(AND(ISNUMBER($A54),$A54&gt;=AB$6,$A54&lt;=AB$7),IFERROR(AB$10*2/(SQRT(2*PI())*(AB$8+AB$9))*EXP(-0.5*(($A54-AB$5)/IF($A54&lt;AB$5,AB$8,AB$9))^2),0),0)</f>
        <v>0</v>
      </c>
      <c r="AC54" s="78" t="n">
        <f aca="false">IF(AND(ISNUMBER($A54),$A54&gt;=AC$6,$A54&lt;=AC$7),IFERROR(AC$10*2/(SQRT(2*PI())*(AC$8+AC$9))*EXP(-0.5*(($A54-AC$5)/IF($A54&lt;AC$5,AC$8,AC$9))^2),0),0)</f>
        <v>0</v>
      </c>
      <c r="AD54" s="78" t="n">
        <f aca="false">IF(AND(ISNUMBER($A54),$A54&gt;=AD$6,$A54&lt;=AD$7),IFERROR(AD$10*2/(SQRT(2*PI())*(AD$8+AD$9))*EXP(-0.5*(($A54-AD$5)/IF($A54&lt;AD$5,AD$8,AD$9))^2),0),0)</f>
        <v>0</v>
      </c>
      <c r="AE54" s="78" t="n">
        <f aca="false">IF(AND(ISNUMBER($A54),$A54&gt;=AE$6,$A54&lt;=AE$7),IFERROR(AE$10*2/(SQRT(2*PI())*(AE$8+AE$9))*EXP(-0.5*(($A54-AE$5)/IF($A54&lt;AE$5,AE$8,AE$9))^2),0),0)</f>
        <v>0</v>
      </c>
      <c r="AF54" s="78" t="n">
        <f aca="false">IF(AND(ISNUMBER($A54),$A54&gt;=AF$6,$A54&lt;=AF$7),IFERROR(AF$10*2/(SQRT(2*PI())*(AF$8+AF$9))*EXP(-0.5*(($A54-AF$5)/IF($A54&lt;AF$5,AF$8,AF$9))^2),0),0)</f>
        <v>0</v>
      </c>
      <c r="AG54" s="78" t="n">
        <f aca="false">IF(AND(ISNUMBER($A54),$A54&gt;=AG$6,$A54&lt;=AG$7),IFERROR(AG$10*2/(SQRT(2*PI())*(AG$8+AG$9))*EXP(-0.5*(($A54-AG$5)/IF($A54&lt;AG$5,AG$8,AG$9))^2),0),0)</f>
        <v>0</v>
      </c>
      <c r="AH54" s="78" t="n">
        <f aca="false">IF(AND(ISNUMBER($A54),$A54&gt;=AH$6,$A54&lt;=AH$7),IFERROR(AH$10*2/(SQRT(2*PI())*(AH$8+AH$9))*EXP(-0.5*(($A54-AH$5)/IF($A54&lt;AH$5,AH$8,AH$9))^2),0),0)</f>
        <v>0</v>
      </c>
      <c r="AI54" s="78" t="n">
        <f aca="false">IF(AND(ISNUMBER($A54),$A54&gt;=AI$6,$A54&lt;=AI$7),IFERROR(AI$10*2/(SQRT(2*PI())*(AI$8+AI$9))*EXP(-0.5*(($A54-AI$5)/IF($A54&lt;AI$5,AI$8,AI$9))^2),0),0)</f>
        <v>0</v>
      </c>
      <c r="AJ54" s="78" t="n">
        <f aca="false">IF(AND(ISNUMBER($A54),$A54&gt;=AJ$6,$A54&lt;=AJ$7),IFERROR(AJ$10*2/(SQRT(2*PI())*(AJ$8+AJ$9))*EXP(-0.5*(($A54-AJ$5)/IF($A54&lt;AJ$5,AJ$8,AJ$9))^2),0),0)</f>
        <v>0</v>
      </c>
      <c r="AK54" s="78" t="n">
        <f aca="false">IF(AND(ISNUMBER($A54),$A54&gt;=AK$6,$A54&lt;=AK$7),IFERROR(AK$10*2/(SQRT(2*PI())*(AK$8+AK$9))*EXP(-0.5*(($A54-AK$5)/IF($A54&lt;AK$5,AK$8,AK$9))^2),0),0)</f>
        <v>0</v>
      </c>
      <c r="AL54" s="78" t="n">
        <f aca="false">IF(AND(ISNUMBER($A54),$A54&gt;=AL$6,$A54&lt;=AL$7),IFERROR(AL$10*2/(SQRT(2*PI())*(AL$8+AL$9))*EXP(-0.5*(($A54-AL$5)/IF($A54&lt;AL$5,AL$8,AL$9))^2),0),0)</f>
        <v>0</v>
      </c>
      <c r="AM54" s="78" t="n">
        <f aca="false">IF(AND(ISNUMBER($A54),$A54&gt;=AM$6,$A54&lt;=AM$7),IFERROR(AM$10*2/(SQRT(2*PI())*(AM$8+AM$9))*EXP(-0.5*(($A54-AM$5)/IF($A54&lt;AM$5,AM$8,AM$9))^2),0),0)</f>
        <v>0</v>
      </c>
      <c r="AN54" s="78" t="n">
        <f aca="false">IF(AND(ISNUMBER($A54),$A54&gt;=AN$6,$A54&lt;=AN$7),IFERROR(AN$10*2/(SQRT(2*PI())*(AN$8+AN$9))*EXP(-0.5*(($A54-AN$5)/IF($A54&lt;AN$5,AN$8,AN$9))^2),0),0)</f>
        <v>0</v>
      </c>
      <c r="AO54" s="78" t="n">
        <f aca="false">IF(AND(ISNUMBER($A54),$A54&gt;=AO$6,$A54&lt;=AO$7),IFERROR(AO$10*2/(SQRT(2*PI())*(AO$8+AO$9))*EXP(-0.5*(($A54-AO$5)/IF($A54&lt;AO$5,AO$8,AO$9))^2),0),0)</f>
        <v>0</v>
      </c>
      <c r="AP54" s="78" t="n">
        <f aca="false">IF(AND(ISNUMBER($A54),$A54&gt;=AP$6,$A54&lt;=AP$7),IFERROR(AP$10*2/(SQRT(2*PI())*(AP$8+AP$9))*EXP(-0.5*(($A54-AP$5)/IF($A54&lt;AP$5,AP$8,AP$9))^2),0),0)</f>
        <v>0</v>
      </c>
      <c r="AQ54" s="78" t="n">
        <f aca="false">IF(AND(ISNUMBER($A54),$A54&gt;=AQ$6,$A54&lt;=AQ$7),IFERROR(AQ$10*2/(SQRT(2*PI())*(AQ$8+AQ$9))*EXP(-0.5*(($A54-AQ$5)/IF($A54&lt;AQ$5,AQ$8,AQ$9))^2),0),0)</f>
        <v>0</v>
      </c>
      <c r="AR54" s="78" t="n">
        <f aca="false">IF(AND(ISNUMBER($A54),$A54&gt;=AR$6,$A54&lt;=AR$7),IFERROR(AR$10*2/(SQRT(2*PI())*(AR$8+AR$9))*EXP(-0.5*(($A54-AR$5)/IF($A54&lt;AR$5,AR$8,AR$9))^2),0),0)</f>
        <v>0</v>
      </c>
      <c r="AS54" s="78" t="n">
        <f aca="false">IF(AND(ISNUMBER($A54),$A54&gt;=AS$6,$A54&lt;=AS$7),IFERROR(AS$10*2/(SQRT(2*PI())*(AS$8+AS$9))*EXP(-0.5*(($A54-AS$5)/IF($A54&lt;AS$5,AS$8,AS$9))^2),0),0)</f>
        <v>0</v>
      </c>
      <c r="AT54" s="78" t="n">
        <f aca="false">IF(AND(ISNUMBER($A54),$A54&gt;=AT$6,$A54&lt;=AT$7),IFERROR(AT$10*2/(SQRT(2*PI())*(AT$8+AT$9))*EXP(-0.5*(($A54-AT$5)/IF($A54&lt;AT$5,AT$8,AT$9))^2),0),0)</f>
        <v>0</v>
      </c>
      <c r="AU54" s="78" t="n">
        <f aca="false">IF(AND(ISNUMBER($A54),$A54&gt;=AU$6,$A54&lt;=AU$7),IFERROR(AU$10*2/(SQRT(2*PI())*(AU$8+AU$9))*EXP(-0.5*(($A54-AU$5)/IF($A54&lt;AU$5,AU$8,AU$9))^2),0),0)</f>
        <v>0</v>
      </c>
      <c r="AV54" s="78" t="n">
        <f aca="false">IF(AND(ISNUMBER($A54),$A54&gt;=AV$6,$A54&lt;=AV$7),IFERROR(AV$10*2/(SQRT(2*PI())*(AV$8+AV$9))*EXP(-0.5*(($A54-AV$5)/IF($A54&lt;AV$5,AV$8,AV$9))^2),0),0)</f>
        <v>0</v>
      </c>
      <c r="AW54" s="78" t="n">
        <f aca="false">IF(AND(ISNUMBER($A54),$A54&gt;=AW$6,$A54&lt;=AW$7),IFERROR(AW$10*2/(SQRT(2*PI())*(AW$8+AW$9))*EXP(-0.5*(($A54-AW$5)/IF($A54&lt;AW$5,AW$8,AW$9))^2),0),0)</f>
        <v>0</v>
      </c>
      <c r="AX54" s="78" t="n">
        <f aca="false">IF(AND(ISNUMBER($A54),$A54&gt;=AX$6,$A54&lt;=AX$7),IFERROR(AX$10*2/(SQRT(2*PI())*(AX$8+AX$9))*EXP(-0.5*(($A54-AX$5)/IF($A54&lt;AX$5,AX$8,AX$9))^2),0),0)</f>
        <v>0</v>
      </c>
      <c r="AY54" s="78" t="n">
        <f aca="false">IF(AND(ISNUMBER($A54),$A54&gt;=AY$6,$A54&lt;=AY$7),IFERROR(AY$10*2/(SQRT(2*PI())*(AY$8+AY$9))*EXP(-0.5*(($A54-AY$5)/IF($A54&lt;AY$5,AY$8,AY$9))^2),0),0)</f>
        <v>0</v>
      </c>
      <c r="AZ54" s="78" t="n">
        <f aca="false">IF(AND(ISNUMBER($A54),$A54&gt;=AZ$6,$A54&lt;=AZ$7),IFERROR(AZ$10*2/(SQRT(2*PI())*(AZ$8+AZ$9))*EXP(-0.5*(($A54-AZ$5)/IF($A54&lt;AZ$5,AZ$8,AZ$9))^2),0),0)</f>
        <v>0</v>
      </c>
      <c r="BA54" s="78" t="n">
        <f aca="false">IF(AND(ISNUMBER($A54),$A54&gt;=BA$6,$A54&lt;=BA$7),IFERROR(BA$10*2/(SQRT(2*PI())*(BA$8+BA$9))*EXP(-0.5*(($A54-BA$5)/IF($A54&lt;BA$5,BA$8,BA$9))^2),0),0)</f>
        <v>0</v>
      </c>
    </row>
    <row r="55" customFormat="false" ht="15" hidden="false" customHeight="false" outlineLevel="0" collapsed="false">
      <c r="A55" s="73" t="str">
        <f aca="false">IF(ISNUMBER('Batch Matches'!D55),'Batch Matches'!D55,"")</f>
        <v/>
      </c>
      <c r="B55" s="78" t="n">
        <f aca="false">SUM(G55:BA55)</f>
        <v>0</v>
      </c>
      <c r="C55" s="78" t="n">
        <f aca="false">MAX(G55:BA55)</f>
        <v>0</v>
      </c>
      <c r="D55" s="72" t="str">
        <f aca="false">IF(B55=0,"",MATCH(C55,G55:BA55,0))</f>
        <v/>
      </c>
      <c r="E55" s="78" t="n">
        <f aca="false">LARGE(G55:BA55,2)</f>
        <v>0</v>
      </c>
      <c r="F55" s="72" t="str">
        <f aca="false">IF(E55=0,"",MATCH(E55,G55:BA55,0))</f>
        <v/>
      </c>
      <c r="G55" s="78" t="n">
        <f aca="false">IF(AND(ISNUMBER($A55),$A55&gt;=G$6,$A55&lt;=G$7),IFERROR(G$10*2/(SQRT(2*PI())*(G$8+G$9))*EXP(-0.5*(($A55-G$5)/IF($A55&lt;G$5,G$8,G$9))^2),0),0)</f>
        <v>0</v>
      </c>
      <c r="H55" s="78" t="n">
        <f aca="false">IF(AND(ISNUMBER($A55),$A55&gt;=H$6,$A55&lt;=H$7),IFERROR(H$10*2/(SQRT(2*PI())*(H$8+H$9))*EXP(-0.5*(($A55-H$5)/IF($A55&lt;H$5,H$8,H$9))^2),0),0)</f>
        <v>0</v>
      </c>
      <c r="I55" s="78" t="n">
        <f aca="false">IF(AND(ISNUMBER($A55),$A55&gt;=I$6,$A55&lt;=I$7),IFERROR(I$10*2/(SQRT(2*PI())*(I$8+I$9))*EXP(-0.5*(($A55-I$5)/IF($A55&lt;I$5,I$8,I$9))^2),0),0)</f>
        <v>0</v>
      </c>
      <c r="J55" s="78" t="n">
        <f aca="false">IF(AND(ISNUMBER($A55),$A55&gt;=J$6,$A55&lt;=J$7),IFERROR(J$10*2/(SQRT(2*PI())*(J$8+J$9))*EXP(-0.5*(($A55-J$5)/IF($A55&lt;J$5,J$8,J$9))^2),0),0)</f>
        <v>0</v>
      </c>
      <c r="K55" s="78" t="n">
        <f aca="false">IF(AND(ISNUMBER($A55),$A55&gt;=K$6,$A55&lt;=K$7),IFERROR(K$10*2/(SQRT(2*PI())*(K$8+K$9))*EXP(-0.5*(($A55-K$5)/IF($A55&lt;K$5,K$8,K$9))^2),0),0)</f>
        <v>0</v>
      </c>
      <c r="L55" s="78" t="n">
        <f aca="false">IF(AND(ISNUMBER($A55),$A55&gt;=L$6,$A55&lt;=L$7),IFERROR(L$10*2/(SQRT(2*PI())*(L$8+L$9))*EXP(-0.5*(($A55-L$5)/IF($A55&lt;L$5,L$8,L$9))^2),0),0)</f>
        <v>0</v>
      </c>
      <c r="M55" s="78" t="n">
        <f aca="false">IF(AND(ISNUMBER($A55),$A55&gt;=M$6,$A55&lt;=M$7),IFERROR(M$10*2/(SQRT(2*PI())*(M$8+M$9))*EXP(-0.5*(($A55-M$5)/IF($A55&lt;M$5,M$8,M$9))^2),0),0)</f>
        <v>0</v>
      </c>
      <c r="N55" s="78" t="n">
        <f aca="false">IF(AND(ISNUMBER($A55),$A55&gt;=N$6,$A55&lt;=N$7),IFERROR(N$10*2/(SQRT(2*PI())*(N$8+N$9))*EXP(-0.5*(($A55-N$5)/IF($A55&lt;N$5,N$8,N$9))^2),0),0)</f>
        <v>0</v>
      </c>
      <c r="O55" s="78" t="n">
        <f aca="false">IF(AND(ISNUMBER($A55),$A55&gt;=O$6,$A55&lt;=O$7),IFERROR(O$10*2/(SQRT(2*PI())*(O$8+O$9))*EXP(-0.5*(($A55-O$5)/IF($A55&lt;O$5,O$8,O$9))^2),0),0)</f>
        <v>0</v>
      </c>
      <c r="P55" s="78" t="n">
        <f aca="false">IF(AND(ISNUMBER($A55),$A55&gt;=P$6,$A55&lt;=P$7),IFERROR(P$10*2/(SQRT(2*PI())*(P$8+P$9))*EXP(-0.5*(($A55-P$5)/IF($A55&lt;P$5,P$8,P$9))^2),0),0)</f>
        <v>0</v>
      </c>
      <c r="Q55" s="78" t="n">
        <f aca="false">IF(AND(ISNUMBER($A55),$A55&gt;=Q$6,$A55&lt;=Q$7),IFERROR(Q$10*2/(SQRT(2*PI())*(Q$8+Q$9))*EXP(-0.5*(($A55-Q$5)/IF($A55&lt;Q$5,Q$8,Q$9))^2),0),0)</f>
        <v>0</v>
      </c>
      <c r="R55" s="78" t="n">
        <f aca="false">IF(AND(ISNUMBER($A55),$A55&gt;=R$6,$A55&lt;=R$7),IFERROR(R$10*2/(SQRT(2*PI())*(R$8+R$9))*EXP(-0.5*(($A55-R$5)/IF($A55&lt;R$5,R$8,R$9))^2),0),0)</f>
        <v>0</v>
      </c>
      <c r="S55" s="78" t="n">
        <f aca="false">IF(AND(ISNUMBER($A55),$A55&gt;=S$6,$A55&lt;=S$7),IFERROR(S$10*2/(SQRT(2*PI())*(S$8+S$9))*EXP(-0.5*(($A55-S$5)/IF($A55&lt;S$5,S$8,S$9))^2),0),0)</f>
        <v>0</v>
      </c>
      <c r="T55" s="78" t="n">
        <f aca="false">IF(AND(ISNUMBER($A55),$A55&gt;=T$6,$A55&lt;=T$7),IFERROR(T$10*2/(SQRT(2*PI())*(T$8+T$9))*EXP(-0.5*(($A55-T$5)/IF($A55&lt;T$5,T$8,T$9))^2),0),0)</f>
        <v>0</v>
      </c>
      <c r="U55" s="78" t="n">
        <f aca="false">IF(AND(ISNUMBER($A55),$A55&gt;=U$6,$A55&lt;=U$7),IFERROR(U$10*2/(SQRT(2*PI())*(U$8+U$9))*EXP(-0.5*(($A55-U$5)/IF($A55&lt;U$5,U$8,U$9))^2),0),0)</f>
        <v>0</v>
      </c>
      <c r="V55" s="78" t="n">
        <f aca="false">IF(AND(ISNUMBER($A55),$A55&gt;=V$6,$A55&lt;=V$7),IFERROR(V$10*2/(SQRT(2*PI())*(V$8+V$9))*EXP(-0.5*(($A55-V$5)/IF($A55&lt;V$5,V$8,V$9))^2),0),0)</f>
        <v>0</v>
      </c>
      <c r="W55" s="78" t="n">
        <f aca="false">IF(AND(ISNUMBER($A55),$A55&gt;=W$6,$A55&lt;=W$7),IFERROR(W$10*2/(SQRT(2*PI())*(W$8+W$9))*EXP(-0.5*(($A55-W$5)/IF($A55&lt;W$5,W$8,W$9))^2),0),0)</f>
        <v>0</v>
      </c>
      <c r="X55" s="78" t="n">
        <f aca="false">IF(AND(ISNUMBER($A55),$A55&gt;=X$6,$A55&lt;=X$7),IFERROR(X$10*2/(SQRT(2*PI())*(X$8+X$9))*EXP(-0.5*(($A55-X$5)/IF($A55&lt;X$5,X$8,X$9))^2),0),0)</f>
        <v>0</v>
      </c>
      <c r="Y55" s="78" t="n">
        <f aca="false">IF(AND(ISNUMBER($A55),$A55&gt;=Y$6,$A55&lt;=Y$7),IFERROR(Y$10*2/(SQRT(2*PI())*(Y$8+Y$9))*EXP(-0.5*(($A55-Y$5)/IF($A55&lt;Y$5,Y$8,Y$9))^2),0),0)</f>
        <v>0</v>
      </c>
      <c r="Z55" s="78" t="n">
        <f aca="false">IF(AND(ISNUMBER($A55),$A55&gt;=Z$6,$A55&lt;=Z$7),IFERROR(Z$10*2/(SQRT(2*PI())*(Z$8+Z$9))*EXP(-0.5*(($A55-Z$5)/IF($A55&lt;Z$5,Z$8,Z$9))^2),0),0)</f>
        <v>0</v>
      </c>
      <c r="AA55" s="78" t="n">
        <f aca="false">IF(AND(ISNUMBER($A55),$A55&gt;=AA$6,$A55&lt;=AA$7),IFERROR(AA$10*2/(SQRT(2*PI())*(AA$8+AA$9))*EXP(-0.5*(($A55-AA$5)/IF($A55&lt;AA$5,AA$8,AA$9))^2),0),0)</f>
        <v>0</v>
      </c>
      <c r="AB55" s="78" t="n">
        <f aca="false">IF(AND(ISNUMBER($A55),$A55&gt;=AB$6,$A55&lt;=AB$7),IFERROR(AB$10*2/(SQRT(2*PI())*(AB$8+AB$9))*EXP(-0.5*(($A55-AB$5)/IF($A55&lt;AB$5,AB$8,AB$9))^2),0),0)</f>
        <v>0</v>
      </c>
      <c r="AC55" s="78" t="n">
        <f aca="false">IF(AND(ISNUMBER($A55),$A55&gt;=AC$6,$A55&lt;=AC$7),IFERROR(AC$10*2/(SQRT(2*PI())*(AC$8+AC$9))*EXP(-0.5*(($A55-AC$5)/IF($A55&lt;AC$5,AC$8,AC$9))^2),0),0)</f>
        <v>0</v>
      </c>
      <c r="AD55" s="78" t="n">
        <f aca="false">IF(AND(ISNUMBER($A55),$A55&gt;=AD$6,$A55&lt;=AD$7),IFERROR(AD$10*2/(SQRT(2*PI())*(AD$8+AD$9))*EXP(-0.5*(($A55-AD$5)/IF($A55&lt;AD$5,AD$8,AD$9))^2),0),0)</f>
        <v>0</v>
      </c>
      <c r="AE55" s="78" t="n">
        <f aca="false">IF(AND(ISNUMBER($A55),$A55&gt;=AE$6,$A55&lt;=AE$7),IFERROR(AE$10*2/(SQRT(2*PI())*(AE$8+AE$9))*EXP(-0.5*(($A55-AE$5)/IF($A55&lt;AE$5,AE$8,AE$9))^2),0),0)</f>
        <v>0</v>
      </c>
      <c r="AF55" s="78" t="n">
        <f aca="false">IF(AND(ISNUMBER($A55),$A55&gt;=AF$6,$A55&lt;=AF$7),IFERROR(AF$10*2/(SQRT(2*PI())*(AF$8+AF$9))*EXP(-0.5*(($A55-AF$5)/IF($A55&lt;AF$5,AF$8,AF$9))^2),0),0)</f>
        <v>0</v>
      </c>
      <c r="AG55" s="78" t="n">
        <f aca="false">IF(AND(ISNUMBER($A55),$A55&gt;=AG$6,$A55&lt;=AG$7),IFERROR(AG$10*2/(SQRT(2*PI())*(AG$8+AG$9))*EXP(-0.5*(($A55-AG$5)/IF($A55&lt;AG$5,AG$8,AG$9))^2),0),0)</f>
        <v>0</v>
      </c>
      <c r="AH55" s="78" t="n">
        <f aca="false">IF(AND(ISNUMBER($A55),$A55&gt;=AH$6,$A55&lt;=AH$7),IFERROR(AH$10*2/(SQRT(2*PI())*(AH$8+AH$9))*EXP(-0.5*(($A55-AH$5)/IF($A55&lt;AH$5,AH$8,AH$9))^2),0),0)</f>
        <v>0</v>
      </c>
      <c r="AI55" s="78" t="n">
        <f aca="false">IF(AND(ISNUMBER($A55),$A55&gt;=AI$6,$A55&lt;=AI$7),IFERROR(AI$10*2/(SQRT(2*PI())*(AI$8+AI$9))*EXP(-0.5*(($A55-AI$5)/IF($A55&lt;AI$5,AI$8,AI$9))^2),0),0)</f>
        <v>0</v>
      </c>
      <c r="AJ55" s="78" t="n">
        <f aca="false">IF(AND(ISNUMBER($A55),$A55&gt;=AJ$6,$A55&lt;=AJ$7),IFERROR(AJ$10*2/(SQRT(2*PI())*(AJ$8+AJ$9))*EXP(-0.5*(($A55-AJ$5)/IF($A55&lt;AJ$5,AJ$8,AJ$9))^2),0),0)</f>
        <v>0</v>
      </c>
      <c r="AK55" s="78" t="n">
        <f aca="false">IF(AND(ISNUMBER($A55),$A55&gt;=AK$6,$A55&lt;=AK$7),IFERROR(AK$10*2/(SQRT(2*PI())*(AK$8+AK$9))*EXP(-0.5*(($A55-AK$5)/IF($A55&lt;AK$5,AK$8,AK$9))^2),0),0)</f>
        <v>0</v>
      </c>
      <c r="AL55" s="78" t="n">
        <f aca="false">IF(AND(ISNUMBER($A55),$A55&gt;=AL$6,$A55&lt;=AL$7),IFERROR(AL$10*2/(SQRT(2*PI())*(AL$8+AL$9))*EXP(-0.5*(($A55-AL$5)/IF($A55&lt;AL$5,AL$8,AL$9))^2),0),0)</f>
        <v>0</v>
      </c>
      <c r="AM55" s="78" t="n">
        <f aca="false">IF(AND(ISNUMBER($A55),$A55&gt;=AM$6,$A55&lt;=AM$7),IFERROR(AM$10*2/(SQRT(2*PI())*(AM$8+AM$9))*EXP(-0.5*(($A55-AM$5)/IF($A55&lt;AM$5,AM$8,AM$9))^2),0),0)</f>
        <v>0</v>
      </c>
      <c r="AN55" s="78" t="n">
        <f aca="false">IF(AND(ISNUMBER($A55),$A55&gt;=AN$6,$A55&lt;=AN$7),IFERROR(AN$10*2/(SQRT(2*PI())*(AN$8+AN$9))*EXP(-0.5*(($A55-AN$5)/IF($A55&lt;AN$5,AN$8,AN$9))^2),0),0)</f>
        <v>0</v>
      </c>
      <c r="AO55" s="78" t="n">
        <f aca="false">IF(AND(ISNUMBER($A55),$A55&gt;=AO$6,$A55&lt;=AO$7),IFERROR(AO$10*2/(SQRT(2*PI())*(AO$8+AO$9))*EXP(-0.5*(($A55-AO$5)/IF($A55&lt;AO$5,AO$8,AO$9))^2),0),0)</f>
        <v>0</v>
      </c>
      <c r="AP55" s="78" t="n">
        <f aca="false">IF(AND(ISNUMBER($A55),$A55&gt;=AP$6,$A55&lt;=AP$7),IFERROR(AP$10*2/(SQRT(2*PI())*(AP$8+AP$9))*EXP(-0.5*(($A55-AP$5)/IF($A55&lt;AP$5,AP$8,AP$9))^2),0),0)</f>
        <v>0</v>
      </c>
      <c r="AQ55" s="78" t="n">
        <f aca="false">IF(AND(ISNUMBER($A55),$A55&gt;=AQ$6,$A55&lt;=AQ$7),IFERROR(AQ$10*2/(SQRT(2*PI())*(AQ$8+AQ$9))*EXP(-0.5*(($A55-AQ$5)/IF($A55&lt;AQ$5,AQ$8,AQ$9))^2),0),0)</f>
        <v>0</v>
      </c>
      <c r="AR55" s="78" t="n">
        <f aca="false">IF(AND(ISNUMBER($A55),$A55&gt;=AR$6,$A55&lt;=AR$7),IFERROR(AR$10*2/(SQRT(2*PI())*(AR$8+AR$9))*EXP(-0.5*(($A55-AR$5)/IF($A55&lt;AR$5,AR$8,AR$9))^2),0),0)</f>
        <v>0</v>
      </c>
      <c r="AS55" s="78" t="n">
        <f aca="false">IF(AND(ISNUMBER($A55),$A55&gt;=AS$6,$A55&lt;=AS$7),IFERROR(AS$10*2/(SQRT(2*PI())*(AS$8+AS$9))*EXP(-0.5*(($A55-AS$5)/IF($A55&lt;AS$5,AS$8,AS$9))^2),0),0)</f>
        <v>0</v>
      </c>
      <c r="AT55" s="78" t="n">
        <f aca="false">IF(AND(ISNUMBER($A55),$A55&gt;=AT$6,$A55&lt;=AT$7),IFERROR(AT$10*2/(SQRT(2*PI())*(AT$8+AT$9))*EXP(-0.5*(($A55-AT$5)/IF($A55&lt;AT$5,AT$8,AT$9))^2),0),0)</f>
        <v>0</v>
      </c>
      <c r="AU55" s="78" t="n">
        <f aca="false">IF(AND(ISNUMBER($A55),$A55&gt;=AU$6,$A55&lt;=AU$7),IFERROR(AU$10*2/(SQRT(2*PI())*(AU$8+AU$9))*EXP(-0.5*(($A55-AU$5)/IF($A55&lt;AU$5,AU$8,AU$9))^2),0),0)</f>
        <v>0</v>
      </c>
      <c r="AV55" s="78" t="n">
        <f aca="false">IF(AND(ISNUMBER($A55),$A55&gt;=AV$6,$A55&lt;=AV$7),IFERROR(AV$10*2/(SQRT(2*PI())*(AV$8+AV$9))*EXP(-0.5*(($A55-AV$5)/IF($A55&lt;AV$5,AV$8,AV$9))^2),0),0)</f>
        <v>0</v>
      </c>
      <c r="AW55" s="78" t="n">
        <f aca="false">IF(AND(ISNUMBER($A55),$A55&gt;=AW$6,$A55&lt;=AW$7),IFERROR(AW$10*2/(SQRT(2*PI())*(AW$8+AW$9))*EXP(-0.5*(($A55-AW$5)/IF($A55&lt;AW$5,AW$8,AW$9))^2),0),0)</f>
        <v>0</v>
      </c>
      <c r="AX55" s="78" t="n">
        <f aca="false">IF(AND(ISNUMBER($A55),$A55&gt;=AX$6,$A55&lt;=AX$7),IFERROR(AX$10*2/(SQRT(2*PI())*(AX$8+AX$9))*EXP(-0.5*(($A55-AX$5)/IF($A55&lt;AX$5,AX$8,AX$9))^2),0),0)</f>
        <v>0</v>
      </c>
      <c r="AY55" s="78" t="n">
        <f aca="false">IF(AND(ISNUMBER($A55),$A55&gt;=AY$6,$A55&lt;=AY$7),IFERROR(AY$10*2/(SQRT(2*PI())*(AY$8+AY$9))*EXP(-0.5*(($A55-AY$5)/IF($A55&lt;AY$5,AY$8,AY$9))^2),0),0)</f>
        <v>0</v>
      </c>
      <c r="AZ55" s="78" t="n">
        <f aca="false">IF(AND(ISNUMBER($A55),$A55&gt;=AZ$6,$A55&lt;=AZ$7),IFERROR(AZ$10*2/(SQRT(2*PI())*(AZ$8+AZ$9))*EXP(-0.5*(($A55-AZ$5)/IF($A55&lt;AZ$5,AZ$8,AZ$9))^2),0),0)</f>
        <v>0</v>
      </c>
      <c r="BA55" s="78" t="n">
        <f aca="false">IF(AND(ISNUMBER($A55),$A55&gt;=BA$6,$A55&lt;=BA$7),IFERROR(BA$10*2/(SQRT(2*PI())*(BA$8+BA$9))*EXP(-0.5*(($A55-BA$5)/IF($A55&lt;BA$5,BA$8,BA$9))^2),0),0)</f>
        <v>0</v>
      </c>
    </row>
    <row r="56" customFormat="false" ht="15" hidden="false" customHeight="false" outlineLevel="0" collapsed="false">
      <c r="A56" s="73" t="str">
        <f aca="false">IF(ISNUMBER('Batch Matches'!D56),'Batch Matches'!D56,"")</f>
        <v/>
      </c>
      <c r="B56" s="78" t="n">
        <f aca="false">SUM(G56:BA56)</f>
        <v>0</v>
      </c>
      <c r="C56" s="78" t="n">
        <f aca="false">MAX(G56:BA56)</f>
        <v>0</v>
      </c>
      <c r="D56" s="72" t="str">
        <f aca="false">IF(B56=0,"",MATCH(C56,G56:BA56,0))</f>
        <v/>
      </c>
      <c r="E56" s="78" t="n">
        <f aca="false">LARGE(G56:BA56,2)</f>
        <v>0</v>
      </c>
      <c r="F56" s="72" t="str">
        <f aca="false">IF(E56=0,"",MATCH(E56,G56:BA56,0))</f>
        <v/>
      </c>
      <c r="G56" s="78" t="n">
        <f aca="false">IF(AND(ISNUMBER($A56),$A56&gt;=G$6,$A56&lt;=G$7),IFERROR(G$10*2/(SQRT(2*PI())*(G$8+G$9))*EXP(-0.5*(($A56-G$5)/IF($A56&lt;G$5,G$8,G$9))^2),0),0)</f>
        <v>0</v>
      </c>
      <c r="H56" s="78" t="n">
        <f aca="false">IF(AND(ISNUMBER($A56),$A56&gt;=H$6,$A56&lt;=H$7),IFERROR(H$10*2/(SQRT(2*PI())*(H$8+H$9))*EXP(-0.5*(($A56-H$5)/IF($A56&lt;H$5,H$8,H$9))^2),0),0)</f>
        <v>0</v>
      </c>
      <c r="I56" s="78" t="n">
        <f aca="false">IF(AND(ISNUMBER($A56),$A56&gt;=I$6,$A56&lt;=I$7),IFERROR(I$10*2/(SQRT(2*PI())*(I$8+I$9))*EXP(-0.5*(($A56-I$5)/IF($A56&lt;I$5,I$8,I$9))^2),0),0)</f>
        <v>0</v>
      </c>
      <c r="J56" s="78" t="n">
        <f aca="false">IF(AND(ISNUMBER($A56),$A56&gt;=J$6,$A56&lt;=J$7),IFERROR(J$10*2/(SQRT(2*PI())*(J$8+J$9))*EXP(-0.5*(($A56-J$5)/IF($A56&lt;J$5,J$8,J$9))^2),0),0)</f>
        <v>0</v>
      </c>
      <c r="K56" s="78" t="n">
        <f aca="false">IF(AND(ISNUMBER($A56),$A56&gt;=K$6,$A56&lt;=K$7),IFERROR(K$10*2/(SQRT(2*PI())*(K$8+K$9))*EXP(-0.5*(($A56-K$5)/IF($A56&lt;K$5,K$8,K$9))^2),0),0)</f>
        <v>0</v>
      </c>
      <c r="L56" s="78" t="n">
        <f aca="false">IF(AND(ISNUMBER($A56),$A56&gt;=L$6,$A56&lt;=L$7),IFERROR(L$10*2/(SQRT(2*PI())*(L$8+L$9))*EXP(-0.5*(($A56-L$5)/IF($A56&lt;L$5,L$8,L$9))^2),0),0)</f>
        <v>0</v>
      </c>
      <c r="M56" s="78" t="n">
        <f aca="false">IF(AND(ISNUMBER($A56),$A56&gt;=M$6,$A56&lt;=M$7),IFERROR(M$10*2/(SQRT(2*PI())*(M$8+M$9))*EXP(-0.5*(($A56-M$5)/IF($A56&lt;M$5,M$8,M$9))^2),0),0)</f>
        <v>0</v>
      </c>
      <c r="N56" s="78" t="n">
        <f aca="false">IF(AND(ISNUMBER($A56),$A56&gt;=N$6,$A56&lt;=N$7),IFERROR(N$10*2/(SQRT(2*PI())*(N$8+N$9))*EXP(-0.5*(($A56-N$5)/IF($A56&lt;N$5,N$8,N$9))^2),0),0)</f>
        <v>0</v>
      </c>
      <c r="O56" s="78" t="n">
        <f aca="false">IF(AND(ISNUMBER($A56),$A56&gt;=O$6,$A56&lt;=O$7),IFERROR(O$10*2/(SQRT(2*PI())*(O$8+O$9))*EXP(-0.5*(($A56-O$5)/IF($A56&lt;O$5,O$8,O$9))^2),0),0)</f>
        <v>0</v>
      </c>
      <c r="P56" s="78" t="n">
        <f aca="false">IF(AND(ISNUMBER($A56),$A56&gt;=P$6,$A56&lt;=P$7),IFERROR(P$10*2/(SQRT(2*PI())*(P$8+P$9))*EXP(-0.5*(($A56-P$5)/IF($A56&lt;P$5,P$8,P$9))^2),0),0)</f>
        <v>0</v>
      </c>
      <c r="Q56" s="78" t="n">
        <f aca="false">IF(AND(ISNUMBER($A56),$A56&gt;=Q$6,$A56&lt;=Q$7),IFERROR(Q$10*2/(SQRT(2*PI())*(Q$8+Q$9))*EXP(-0.5*(($A56-Q$5)/IF($A56&lt;Q$5,Q$8,Q$9))^2),0),0)</f>
        <v>0</v>
      </c>
      <c r="R56" s="78" t="n">
        <f aca="false">IF(AND(ISNUMBER($A56),$A56&gt;=R$6,$A56&lt;=R$7),IFERROR(R$10*2/(SQRT(2*PI())*(R$8+R$9))*EXP(-0.5*(($A56-R$5)/IF($A56&lt;R$5,R$8,R$9))^2),0),0)</f>
        <v>0</v>
      </c>
      <c r="S56" s="78" t="n">
        <f aca="false">IF(AND(ISNUMBER($A56),$A56&gt;=S$6,$A56&lt;=S$7),IFERROR(S$10*2/(SQRT(2*PI())*(S$8+S$9))*EXP(-0.5*(($A56-S$5)/IF($A56&lt;S$5,S$8,S$9))^2),0),0)</f>
        <v>0</v>
      </c>
      <c r="T56" s="78" t="n">
        <f aca="false">IF(AND(ISNUMBER($A56),$A56&gt;=T$6,$A56&lt;=T$7),IFERROR(T$10*2/(SQRT(2*PI())*(T$8+T$9))*EXP(-0.5*(($A56-T$5)/IF($A56&lt;T$5,T$8,T$9))^2),0),0)</f>
        <v>0</v>
      </c>
      <c r="U56" s="78" t="n">
        <f aca="false">IF(AND(ISNUMBER($A56),$A56&gt;=U$6,$A56&lt;=U$7),IFERROR(U$10*2/(SQRT(2*PI())*(U$8+U$9))*EXP(-0.5*(($A56-U$5)/IF($A56&lt;U$5,U$8,U$9))^2),0),0)</f>
        <v>0</v>
      </c>
      <c r="V56" s="78" t="n">
        <f aca="false">IF(AND(ISNUMBER($A56),$A56&gt;=V$6,$A56&lt;=V$7),IFERROR(V$10*2/(SQRT(2*PI())*(V$8+V$9))*EXP(-0.5*(($A56-V$5)/IF($A56&lt;V$5,V$8,V$9))^2),0),0)</f>
        <v>0</v>
      </c>
      <c r="W56" s="78" t="n">
        <f aca="false">IF(AND(ISNUMBER($A56),$A56&gt;=W$6,$A56&lt;=W$7),IFERROR(W$10*2/(SQRT(2*PI())*(W$8+W$9))*EXP(-0.5*(($A56-W$5)/IF($A56&lt;W$5,W$8,W$9))^2),0),0)</f>
        <v>0</v>
      </c>
      <c r="X56" s="78" t="n">
        <f aca="false">IF(AND(ISNUMBER($A56),$A56&gt;=X$6,$A56&lt;=X$7),IFERROR(X$10*2/(SQRT(2*PI())*(X$8+X$9))*EXP(-0.5*(($A56-X$5)/IF($A56&lt;X$5,X$8,X$9))^2),0),0)</f>
        <v>0</v>
      </c>
      <c r="Y56" s="78" t="n">
        <f aca="false">IF(AND(ISNUMBER($A56),$A56&gt;=Y$6,$A56&lt;=Y$7),IFERROR(Y$10*2/(SQRT(2*PI())*(Y$8+Y$9))*EXP(-0.5*(($A56-Y$5)/IF($A56&lt;Y$5,Y$8,Y$9))^2),0),0)</f>
        <v>0</v>
      </c>
      <c r="Z56" s="78" t="n">
        <f aca="false">IF(AND(ISNUMBER($A56),$A56&gt;=Z$6,$A56&lt;=Z$7),IFERROR(Z$10*2/(SQRT(2*PI())*(Z$8+Z$9))*EXP(-0.5*(($A56-Z$5)/IF($A56&lt;Z$5,Z$8,Z$9))^2),0),0)</f>
        <v>0</v>
      </c>
      <c r="AA56" s="78" t="n">
        <f aca="false">IF(AND(ISNUMBER($A56),$A56&gt;=AA$6,$A56&lt;=AA$7),IFERROR(AA$10*2/(SQRT(2*PI())*(AA$8+AA$9))*EXP(-0.5*(($A56-AA$5)/IF($A56&lt;AA$5,AA$8,AA$9))^2),0),0)</f>
        <v>0</v>
      </c>
      <c r="AB56" s="78" t="n">
        <f aca="false">IF(AND(ISNUMBER($A56),$A56&gt;=AB$6,$A56&lt;=AB$7),IFERROR(AB$10*2/(SQRT(2*PI())*(AB$8+AB$9))*EXP(-0.5*(($A56-AB$5)/IF($A56&lt;AB$5,AB$8,AB$9))^2),0),0)</f>
        <v>0</v>
      </c>
      <c r="AC56" s="78" t="n">
        <f aca="false">IF(AND(ISNUMBER($A56),$A56&gt;=AC$6,$A56&lt;=AC$7),IFERROR(AC$10*2/(SQRT(2*PI())*(AC$8+AC$9))*EXP(-0.5*(($A56-AC$5)/IF($A56&lt;AC$5,AC$8,AC$9))^2),0),0)</f>
        <v>0</v>
      </c>
      <c r="AD56" s="78" t="n">
        <f aca="false">IF(AND(ISNUMBER($A56),$A56&gt;=AD$6,$A56&lt;=AD$7),IFERROR(AD$10*2/(SQRT(2*PI())*(AD$8+AD$9))*EXP(-0.5*(($A56-AD$5)/IF($A56&lt;AD$5,AD$8,AD$9))^2),0),0)</f>
        <v>0</v>
      </c>
      <c r="AE56" s="78" t="n">
        <f aca="false">IF(AND(ISNUMBER($A56),$A56&gt;=AE$6,$A56&lt;=AE$7),IFERROR(AE$10*2/(SQRT(2*PI())*(AE$8+AE$9))*EXP(-0.5*(($A56-AE$5)/IF($A56&lt;AE$5,AE$8,AE$9))^2),0),0)</f>
        <v>0</v>
      </c>
      <c r="AF56" s="78" t="n">
        <f aca="false">IF(AND(ISNUMBER($A56),$A56&gt;=AF$6,$A56&lt;=AF$7),IFERROR(AF$10*2/(SQRT(2*PI())*(AF$8+AF$9))*EXP(-0.5*(($A56-AF$5)/IF($A56&lt;AF$5,AF$8,AF$9))^2),0),0)</f>
        <v>0</v>
      </c>
      <c r="AG56" s="78" t="n">
        <f aca="false">IF(AND(ISNUMBER($A56),$A56&gt;=AG$6,$A56&lt;=AG$7),IFERROR(AG$10*2/(SQRT(2*PI())*(AG$8+AG$9))*EXP(-0.5*(($A56-AG$5)/IF($A56&lt;AG$5,AG$8,AG$9))^2),0),0)</f>
        <v>0</v>
      </c>
      <c r="AH56" s="78" t="n">
        <f aca="false">IF(AND(ISNUMBER($A56),$A56&gt;=AH$6,$A56&lt;=AH$7),IFERROR(AH$10*2/(SQRT(2*PI())*(AH$8+AH$9))*EXP(-0.5*(($A56-AH$5)/IF($A56&lt;AH$5,AH$8,AH$9))^2),0),0)</f>
        <v>0</v>
      </c>
      <c r="AI56" s="78" t="n">
        <f aca="false">IF(AND(ISNUMBER($A56),$A56&gt;=AI$6,$A56&lt;=AI$7),IFERROR(AI$10*2/(SQRT(2*PI())*(AI$8+AI$9))*EXP(-0.5*(($A56-AI$5)/IF($A56&lt;AI$5,AI$8,AI$9))^2),0),0)</f>
        <v>0</v>
      </c>
      <c r="AJ56" s="78" t="n">
        <f aca="false">IF(AND(ISNUMBER($A56),$A56&gt;=AJ$6,$A56&lt;=AJ$7),IFERROR(AJ$10*2/(SQRT(2*PI())*(AJ$8+AJ$9))*EXP(-0.5*(($A56-AJ$5)/IF($A56&lt;AJ$5,AJ$8,AJ$9))^2),0),0)</f>
        <v>0</v>
      </c>
      <c r="AK56" s="78" t="n">
        <f aca="false">IF(AND(ISNUMBER($A56),$A56&gt;=AK$6,$A56&lt;=AK$7),IFERROR(AK$10*2/(SQRT(2*PI())*(AK$8+AK$9))*EXP(-0.5*(($A56-AK$5)/IF($A56&lt;AK$5,AK$8,AK$9))^2),0),0)</f>
        <v>0</v>
      </c>
      <c r="AL56" s="78" t="n">
        <f aca="false">IF(AND(ISNUMBER($A56),$A56&gt;=AL$6,$A56&lt;=AL$7),IFERROR(AL$10*2/(SQRT(2*PI())*(AL$8+AL$9))*EXP(-0.5*(($A56-AL$5)/IF($A56&lt;AL$5,AL$8,AL$9))^2),0),0)</f>
        <v>0</v>
      </c>
      <c r="AM56" s="78" t="n">
        <f aca="false">IF(AND(ISNUMBER($A56),$A56&gt;=AM$6,$A56&lt;=AM$7),IFERROR(AM$10*2/(SQRT(2*PI())*(AM$8+AM$9))*EXP(-0.5*(($A56-AM$5)/IF($A56&lt;AM$5,AM$8,AM$9))^2),0),0)</f>
        <v>0</v>
      </c>
      <c r="AN56" s="78" t="n">
        <f aca="false">IF(AND(ISNUMBER($A56),$A56&gt;=AN$6,$A56&lt;=AN$7),IFERROR(AN$10*2/(SQRT(2*PI())*(AN$8+AN$9))*EXP(-0.5*(($A56-AN$5)/IF($A56&lt;AN$5,AN$8,AN$9))^2),0),0)</f>
        <v>0</v>
      </c>
      <c r="AO56" s="78" t="n">
        <f aca="false">IF(AND(ISNUMBER($A56),$A56&gt;=AO$6,$A56&lt;=AO$7),IFERROR(AO$10*2/(SQRT(2*PI())*(AO$8+AO$9))*EXP(-0.5*(($A56-AO$5)/IF($A56&lt;AO$5,AO$8,AO$9))^2),0),0)</f>
        <v>0</v>
      </c>
      <c r="AP56" s="78" t="n">
        <f aca="false">IF(AND(ISNUMBER($A56),$A56&gt;=AP$6,$A56&lt;=AP$7),IFERROR(AP$10*2/(SQRT(2*PI())*(AP$8+AP$9))*EXP(-0.5*(($A56-AP$5)/IF($A56&lt;AP$5,AP$8,AP$9))^2),0),0)</f>
        <v>0</v>
      </c>
      <c r="AQ56" s="78" t="n">
        <f aca="false">IF(AND(ISNUMBER($A56),$A56&gt;=AQ$6,$A56&lt;=AQ$7),IFERROR(AQ$10*2/(SQRT(2*PI())*(AQ$8+AQ$9))*EXP(-0.5*(($A56-AQ$5)/IF($A56&lt;AQ$5,AQ$8,AQ$9))^2),0),0)</f>
        <v>0</v>
      </c>
      <c r="AR56" s="78" t="n">
        <f aca="false">IF(AND(ISNUMBER($A56),$A56&gt;=AR$6,$A56&lt;=AR$7),IFERROR(AR$10*2/(SQRT(2*PI())*(AR$8+AR$9))*EXP(-0.5*(($A56-AR$5)/IF($A56&lt;AR$5,AR$8,AR$9))^2),0),0)</f>
        <v>0</v>
      </c>
      <c r="AS56" s="78" t="n">
        <f aca="false">IF(AND(ISNUMBER($A56),$A56&gt;=AS$6,$A56&lt;=AS$7),IFERROR(AS$10*2/(SQRT(2*PI())*(AS$8+AS$9))*EXP(-0.5*(($A56-AS$5)/IF($A56&lt;AS$5,AS$8,AS$9))^2),0),0)</f>
        <v>0</v>
      </c>
      <c r="AT56" s="78" t="n">
        <f aca="false">IF(AND(ISNUMBER($A56),$A56&gt;=AT$6,$A56&lt;=AT$7),IFERROR(AT$10*2/(SQRT(2*PI())*(AT$8+AT$9))*EXP(-0.5*(($A56-AT$5)/IF($A56&lt;AT$5,AT$8,AT$9))^2),0),0)</f>
        <v>0</v>
      </c>
      <c r="AU56" s="78" t="n">
        <f aca="false">IF(AND(ISNUMBER($A56),$A56&gt;=AU$6,$A56&lt;=AU$7),IFERROR(AU$10*2/(SQRT(2*PI())*(AU$8+AU$9))*EXP(-0.5*(($A56-AU$5)/IF($A56&lt;AU$5,AU$8,AU$9))^2),0),0)</f>
        <v>0</v>
      </c>
      <c r="AV56" s="78" t="n">
        <f aca="false">IF(AND(ISNUMBER($A56),$A56&gt;=AV$6,$A56&lt;=AV$7),IFERROR(AV$10*2/(SQRT(2*PI())*(AV$8+AV$9))*EXP(-0.5*(($A56-AV$5)/IF($A56&lt;AV$5,AV$8,AV$9))^2),0),0)</f>
        <v>0</v>
      </c>
      <c r="AW56" s="78" t="n">
        <f aca="false">IF(AND(ISNUMBER($A56),$A56&gt;=AW$6,$A56&lt;=AW$7),IFERROR(AW$10*2/(SQRT(2*PI())*(AW$8+AW$9))*EXP(-0.5*(($A56-AW$5)/IF($A56&lt;AW$5,AW$8,AW$9))^2),0),0)</f>
        <v>0</v>
      </c>
      <c r="AX56" s="78" t="n">
        <f aca="false">IF(AND(ISNUMBER($A56),$A56&gt;=AX$6,$A56&lt;=AX$7),IFERROR(AX$10*2/(SQRT(2*PI())*(AX$8+AX$9))*EXP(-0.5*(($A56-AX$5)/IF($A56&lt;AX$5,AX$8,AX$9))^2),0),0)</f>
        <v>0</v>
      </c>
      <c r="AY56" s="78" t="n">
        <f aca="false">IF(AND(ISNUMBER($A56),$A56&gt;=AY$6,$A56&lt;=AY$7),IFERROR(AY$10*2/(SQRT(2*PI())*(AY$8+AY$9))*EXP(-0.5*(($A56-AY$5)/IF($A56&lt;AY$5,AY$8,AY$9))^2),0),0)</f>
        <v>0</v>
      </c>
      <c r="AZ56" s="78" t="n">
        <f aca="false">IF(AND(ISNUMBER($A56),$A56&gt;=AZ$6,$A56&lt;=AZ$7),IFERROR(AZ$10*2/(SQRT(2*PI())*(AZ$8+AZ$9))*EXP(-0.5*(($A56-AZ$5)/IF($A56&lt;AZ$5,AZ$8,AZ$9))^2),0),0)</f>
        <v>0</v>
      </c>
      <c r="BA56" s="78" t="n">
        <f aca="false">IF(AND(ISNUMBER($A56),$A56&gt;=BA$6,$A56&lt;=BA$7),IFERROR(BA$10*2/(SQRT(2*PI())*(BA$8+BA$9))*EXP(-0.5*(($A56-BA$5)/IF($A56&lt;BA$5,BA$8,BA$9))^2),0),0)</f>
        <v>0</v>
      </c>
    </row>
    <row r="57" customFormat="false" ht="15" hidden="false" customHeight="false" outlineLevel="0" collapsed="false">
      <c r="A57" s="73" t="str">
        <f aca="false">IF(ISNUMBER('Batch Matches'!D57),'Batch Matches'!D57,"")</f>
        <v/>
      </c>
      <c r="B57" s="78" t="n">
        <f aca="false">SUM(G57:BA57)</f>
        <v>0</v>
      </c>
      <c r="C57" s="78" t="n">
        <f aca="false">MAX(G57:BA57)</f>
        <v>0</v>
      </c>
      <c r="D57" s="72" t="str">
        <f aca="false">IF(B57=0,"",MATCH(C57,G57:BA57,0))</f>
        <v/>
      </c>
      <c r="E57" s="78" t="n">
        <f aca="false">LARGE(G57:BA57,2)</f>
        <v>0</v>
      </c>
      <c r="F57" s="72" t="str">
        <f aca="false">IF(E57=0,"",MATCH(E57,G57:BA57,0))</f>
        <v/>
      </c>
      <c r="G57" s="78" t="n">
        <f aca="false">IF(AND(ISNUMBER($A57),$A57&gt;=G$6,$A57&lt;=G$7),IFERROR(G$10*2/(SQRT(2*PI())*(G$8+G$9))*EXP(-0.5*(($A57-G$5)/IF($A57&lt;G$5,G$8,G$9))^2),0),0)</f>
        <v>0</v>
      </c>
      <c r="H57" s="78" t="n">
        <f aca="false">IF(AND(ISNUMBER($A57),$A57&gt;=H$6,$A57&lt;=H$7),IFERROR(H$10*2/(SQRT(2*PI())*(H$8+H$9))*EXP(-0.5*(($A57-H$5)/IF($A57&lt;H$5,H$8,H$9))^2),0),0)</f>
        <v>0</v>
      </c>
      <c r="I57" s="78" t="n">
        <f aca="false">IF(AND(ISNUMBER($A57),$A57&gt;=I$6,$A57&lt;=I$7),IFERROR(I$10*2/(SQRT(2*PI())*(I$8+I$9))*EXP(-0.5*(($A57-I$5)/IF($A57&lt;I$5,I$8,I$9))^2),0),0)</f>
        <v>0</v>
      </c>
      <c r="J57" s="78" t="n">
        <f aca="false">IF(AND(ISNUMBER($A57),$A57&gt;=J$6,$A57&lt;=J$7),IFERROR(J$10*2/(SQRT(2*PI())*(J$8+J$9))*EXP(-0.5*(($A57-J$5)/IF($A57&lt;J$5,J$8,J$9))^2),0),0)</f>
        <v>0</v>
      </c>
      <c r="K57" s="78" t="n">
        <f aca="false">IF(AND(ISNUMBER($A57),$A57&gt;=K$6,$A57&lt;=K$7),IFERROR(K$10*2/(SQRT(2*PI())*(K$8+K$9))*EXP(-0.5*(($A57-K$5)/IF($A57&lt;K$5,K$8,K$9))^2),0),0)</f>
        <v>0</v>
      </c>
      <c r="L57" s="78" t="n">
        <f aca="false">IF(AND(ISNUMBER($A57),$A57&gt;=L$6,$A57&lt;=L$7),IFERROR(L$10*2/(SQRT(2*PI())*(L$8+L$9))*EXP(-0.5*(($A57-L$5)/IF($A57&lt;L$5,L$8,L$9))^2),0),0)</f>
        <v>0</v>
      </c>
      <c r="M57" s="78" t="n">
        <f aca="false">IF(AND(ISNUMBER($A57),$A57&gt;=M$6,$A57&lt;=M$7),IFERROR(M$10*2/(SQRT(2*PI())*(M$8+M$9))*EXP(-0.5*(($A57-M$5)/IF($A57&lt;M$5,M$8,M$9))^2),0),0)</f>
        <v>0</v>
      </c>
      <c r="N57" s="78" t="n">
        <f aca="false">IF(AND(ISNUMBER($A57),$A57&gt;=N$6,$A57&lt;=N$7),IFERROR(N$10*2/(SQRT(2*PI())*(N$8+N$9))*EXP(-0.5*(($A57-N$5)/IF($A57&lt;N$5,N$8,N$9))^2),0),0)</f>
        <v>0</v>
      </c>
      <c r="O57" s="78" t="n">
        <f aca="false">IF(AND(ISNUMBER($A57),$A57&gt;=O$6,$A57&lt;=O$7),IFERROR(O$10*2/(SQRT(2*PI())*(O$8+O$9))*EXP(-0.5*(($A57-O$5)/IF($A57&lt;O$5,O$8,O$9))^2),0),0)</f>
        <v>0</v>
      </c>
      <c r="P57" s="78" t="n">
        <f aca="false">IF(AND(ISNUMBER($A57),$A57&gt;=P$6,$A57&lt;=P$7),IFERROR(P$10*2/(SQRT(2*PI())*(P$8+P$9))*EXP(-0.5*(($A57-P$5)/IF($A57&lt;P$5,P$8,P$9))^2),0),0)</f>
        <v>0</v>
      </c>
      <c r="Q57" s="78" t="n">
        <f aca="false">IF(AND(ISNUMBER($A57),$A57&gt;=Q$6,$A57&lt;=Q$7),IFERROR(Q$10*2/(SQRT(2*PI())*(Q$8+Q$9))*EXP(-0.5*(($A57-Q$5)/IF($A57&lt;Q$5,Q$8,Q$9))^2),0),0)</f>
        <v>0</v>
      </c>
      <c r="R57" s="78" t="n">
        <f aca="false">IF(AND(ISNUMBER($A57),$A57&gt;=R$6,$A57&lt;=R$7),IFERROR(R$10*2/(SQRT(2*PI())*(R$8+R$9))*EXP(-0.5*(($A57-R$5)/IF($A57&lt;R$5,R$8,R$9))^2),0),0)</f>
        <v>0</v>
      </c>
      <c r="S57" s="78" t="n">
        <f aca="false">IF(AND(ISNUMBER($A57),$A57&gt;=S$6,$A57&lt;=S$7),IFERROR(S$10*2/(SQRT(2*PI())*(S$8+S$9))*EXP(-0.5*(($A57-S$5)/IF($A57&lt;S$5,S$8,S$9))^2),0),0)</f>
        <v>0</v>
      </c>
      <c r="T57" s="78" t="n">
        <f aca="false">IF(AND(ISNUMBER($A57),$A57&gt;=T$6,$A57&lt;=T$7),IFERROR(T$10*2/(SQRT(2*PI())*(T$8+T$9))*EXP(-0.5*(($A57-T$5)/IF($A57&lt;T$5,T$8,T$9))^2),0),0)</f>
        <v>0</v>
      </c>
      <c r="U57" s="78" t="n">
        <f aca="false">IF(AND(ISNUMBER($A57),$A57&gt;=U$6,$A57&lt;=U$7),IFERROR(U$10*2/(SQRT(2*PI())*(U$8+U$9))*EXP(-0.5*(($A57-U$5)/IF($A57&lt;U$5,U$8,U$9))^2),0),0)</f>
        <v>0</v>
      </c>
      <c r="V57" s="78" t="n">
        <f aca="false">IF(AND(ISNUMBER($A57),$A57&gt;=V$6,$A57&lt;=V$7),IFERROR(V$10*2/(SQRT(2*PI())*(V$8+V$9))*EXP(-0.5*(($A57-V$5)/IF($A57&lt;V$5,V$8,V$9))^2),0),0)</f>
        <v>0</v>
      </c>
      <c r="W57" s="78" t="n">
        <f aca="false">IF(AND(ISNUMBER($A57),$A57&gt;=W$6,$A57&lt;=W$7),IFERROR(W$10*2/(SQRT(2*PI())*(W$8+W$9))*EXP(-0.5*(($A57-W$5)/IF($A57&lt;W$5,W$8,W$9))^2),0),0)</f>
        <v>0</v>
      </c>
      <c r="X57" s="78" t="n">
        <f aca="false">IF(AND(ISNUMBER($A57),$A57&gt;=X$6,$A57&lt;=X$7),IFERROR(X$10*2/(SQRT(2*PI())*(X$8+X$9))*EXP(-0.5*(($A57-X$5)/IF($A57&lt;X$5,X$8,X$9))^2),0),0)</f>
        <v>0</v>
      </c>
      <c r="Y57" s="78" t="n">
        <f aca="false">IF(AND(ISNUMBER($A57),$A57&gt;=Y$6,$A57&lt;=Y$7),IFERROR(Y$10*2/(SQRT(2*PI())*(Y$8+Y$9))*EXP(-0.5*(($A57-Y$5)/IF($A57&lt;Y$5,Y$8,Y$9))^2),0),0)</f>
        <v>0</v>
      </c>
      <c r="Z57" s="78" t="n">
        <f aca="false">IF(AND(ISNUMBER($A57),$A57&gt;=Z$6,$A57&lt;=Z$7),IFERROR(Z$10*2/(SQRT(2*PI())*(Z$8+Z$9))*EXP(-0.5*(($A57-Z$5)/IF($A57&lt;Z$5,Z$8,Z$9))^2),0),0)</f>
        <v>0</v>
      </c>
      <c r="AA57" s="78" t="n">
        <f aca="false">IF(AND(ISNUMBER($A57),$A57&gt;=AA$6,$A57&lt;=AA$7),IFERROR(AA$10*2/(SQRT(2*PI())*(AA$8+AA$9))*EXP(-0.5*(($A57-AA$5)/IF($A57&lt;AA$5,AA$8,AA$9))^2),0),0)</f>
        <v>0</v>
      </c>
      <c r="AB57" s="78" t="n">
        <f aca="false">IF(AND(ISNUMBER($A57),$A57&gt;=AB$6,$A57&lt;=AB$7),IFERROR(AB$10*2/(SQRT(2*PI())*(AB$8+AB$9))*EXP(-0.5*(($A57-AB$5)/IF($A57&lt;AB$5,AB$8,AB$9))^2),0),0)</f>
        <v>0</v>
      </c>
      <c r="AC57" s="78" t="n">
        <f aca="false">IF(AND(ISNUMBER($A57),$A57&gt;=AC$6,$A57&lt;=AC$7),IFERROR(AC$10*2/(SQRT(2*PI())*(AC$8+AC$9))*EXP(-0.5*(($A57-AC$5)/IF($A57&lt;AC$5,AC$8,AC$9))^2),0),0)</f>
        <v>0</v>
      </c>
      <c r="AD57" s="78" t="n">
        <f aca="false">IF(AND(ISNUMBER($A57),$A57&gt;=AD$6,$A57&lt;=AD$7),IFERROR(AD$10*2/(SQRT(2*PI())*(AD$8+AD$9))*EXP(-0.5*(($A57-AD$5)/IF($A57&lt;AD$5,AD$8,AD$9))^2),0),0)</f>
        <v>0</v>
      </c>
      <c r="AE57" s="78" t="n">
        <f aca="false">IF(AND(ISNUMBER($A57),$A57&gt;=AE$6,$A57&lt;=AE$7),IFERROR(AE$10*2/(SQRT(2*PI())*(AE$8+AE$9))*EXP(-0.5*(($A57-AE$5)/IF($A57&lt;AE$5,AE$8,AE$9))^2),0),0)</f>
        <v>0</v>
      </c>
      <c r="AF57" s="78" t="n">
        <f aca="false">IF(AND(ISNUMBER($A57),$A57&gt;=AF$6,$A57&lt;=AF$7),IFERROR(AF$10*2/(SQRT(2*PI())*(AF$8+AF$9))*EXP(-0.5*(($A57-AF$5)/IF($A57&lt;AF$5,AF$8,AF$9))^2),0),0)</f>
        <v>0</v>
      </c>
      <c r="AG57" s="78" t="n">
        <f aca="false">IF(AND(ISNUMBER($A57),$A57&gt;=AG$6,$A57&lt;=AG$7),IFERROR(AG$10*2/(SQRT(2*PI())*(AG$8+AG$9))*EXP(-0.5*(($A57-AG$5)/IF($A57&lt;AG$5,AG$8,AG$9))^2),0),0)</f>
        <v>0</v>
      </c>
      <c r="AH57" s="78" t="n">
        <f aca="false">IF(AND(ISNUMBER($A57),$A57&gt;=AH$6,$A57&lt;=AH$7),IFERROR(AH$10*2/(SQRT(2*PI())*(AH$8+AH$9))*EXP(-0.5*(($A57-AH$5)/IF($A57&lt;AH$5,AH$8,AH$9))^2),0),0)</f>
        <v>0</v>
      </c>
      <c r="AI57" s="78" t="n">
        <f aca="false">IF(AND(ISNUMBER($A57),$A57&gt;=AI$6,$A57&lt;=AI$7),IFERROR(AI$10*2/(SQRT(2*PI())*(AI$8+AI$9))*EXP(-0.5*(($A57-AI$5)/IF($A57&lt;AI$5,AI$8,AI$9))^2),0),0)</f>
        <v>0</v>
      </c>
      <c r="AJ57" s="78" t="n">
        <f aca="false">IF(AND(ISNUMBER($A57),$A57&gt;=AJ$6,$A57&lt;=AJ$7),IFERROR(AJ$10*2/(SQRT(2*PI())*(AJ$8+AJ$9))*EXP(-0.5*(($A57-AJ$5)/IF($A57&lt;AJ$5,AJ$8,AJ$9))^2),0),0)</f>
        <v>0</v>
      </c>
      <c r="AK57" s="78" t="n">
        <f aca="false">IF(AND(ISNUMBER($A57),$A57&gt;=AK$6,$A57&lt;=AK$7),IFERROR(AK$10*2/(SQRT(2*PI())*(AK$8+AK$9))*EXP(-0.5*(($A57-AK$5)/IF($A57&lt;AK$5,AK$8,AK$9))^2),0),0)</f>
        <v>0</v>
      </c>
      <c r="AL57" s="78" t="n">
        <f aca="false">IF(AND(ISNUMBER($A57),$A57&gt;=AL$6,$A57&lt;=AL$7),IFERROR(AL$10*2/(SQRT(2*PI())*(AL$8+AL$9))*EXP(-0.5*(($A57-AL$5)/IF($A57&lt;AL$5,AL$8,AL$9))^2),0),0)</f>
        <v>0</v>
      </c>
      <c r="AM57" s="78" t="n">
        <f aca="false">IF(AND(ISNUMBER($A57),$A57&gt;=AM$6,$A57&lt;=AM$7),IFERROR(AM$10*2/(SQRT(2*PI())*(AM$8+AM$9))*EXP(-0.5*(($A57-AM$5)/IF($A57&lt;AM$5,AM$8,AM$9))^2),0),0)</f>
        <v>0</v>
      </c>
      <c r="AN57" s="78" t="n">
        <f aca="false">IF(AND(ISNUMBER($A57),$A57&gt;=AN$6,$A57&lt;=AN$7),IFERROR(AN$10*2/(SQRT(2*PI())*(AN$8+AN$9))*EXP(-0.5*(($A57-AN$5)/IF($A57&lt;AN$5,AN$8,AN$9))^2),0),0)</f>
        <v>0</v>
      </c>
      <c r="AO57" s="78" t="n">
        <f aca="false">IF(AND(ISNUMBER($A57),$A57&gt;=AO$6,$A57&lt;=AO$7),IFERROR(AO$10*2/(SQRT(2*PI())*(AO$8+AO$9))*EXP(-0.5*(($A57-AO$5)/IF($A57&lt;AO$5,AO$8,AO$9))^2),0),0)</f>
        <v>0</v>
      </c>
      <c r="AP57" s="78" t="n">
        <f aca="false">IF(AND(ISNUMBER($A57),$A57&gt;=AP$6,$A57&lt;=AP$7),IFERROR(AP$10*2/(SQRT(2*PI())*(AP$8+AP$9))*EXP(-0.5*(($A57-AP$5)/IF($A57&lt;AP$5,AP$8,AP$9))^2),0),0)</f>
        <v>0</v>
      </c>
      <c r="AQ57" s="78" t="n">
        <f aca="false">IF(AND(ISNUMBER($A57),$A57&gt;=AQ$6,$A57&lt;=AQ$7),IFERROR(AQ$10*2/(SQRT(2*PI())*(AQ$8+AQ$9))*EXP(-0.5*(($A57-AQ$5)/IF($A57&lt;AQ$5,AQ$8,AQ$9))^2),0),0)</f>
        <v>0</v>
      </c>
      <c r="AR57" s="78" t="n">
        <f aca="false">IF(AND(ISNUMBER($A57),$A57&gt;=AR$6,$A57&lt;=AR$7),IFERROR(AR$10*2/(SQRT(2*PI())*(AR$8+AR$9))*EXP(-0.5*(($A57-AR$5)/IF($A57&lt;AR$5,AR$8,AR$9))^2),0),0)</f>
        <v>0</v>
      </c>
      <c r="AS57" s="78" t="n">
        <f aca="false">IF(AND(ISNUMBER($A57),$A57&gt;=AS$6,$A57&lt;=AS$7),IFERROR(AS$10*2/(SQRT(2*PI())*(AS$8+AS$9))*EXP(-0.5*(($A57-AS$5)/IF($A57&lt;AS$5,AS$8,AS$9))^2),0),0)</f>
        <v>0</v>
      </c>
      <c r="AT57" s="78" t="n">
        <f aca="false">IF(AND(ISNUMBER($A57),$A57&gt;=AT$6,$A57&lt;=AT$7),IFERROR(AT$10*2/(SQRT(2*PI())*(AT$8+AT$9))*EXP(-0.5*(($A57-AT$5)/IF($A57&lt;AT$5,AT$8,AT$9))^2),0),0)</f>
        <v>0</v>
      </c>
      <c r="AU57" s="78" t="n">
        <f aca="false">IF(AND(ISNUMBER($A57),$A57&gt;=AU$6,$A57&lt;=AU$7),IFERROR(AU$10*2/(SQRT(2*PI())*(AU$8+AU$9))*EXP(-0.5*(($A57-AU$5)/IF($A57&lt;AU$5,AU$8,AU$9))^2),0),0)</f>
        <v>0</v>
      </c>
      <c r="AV57" s="78" t="n">
        <f aca="false">IF(AND(ISNUMBER($A57),$A57&gt;=AV$6,$A57&lt;=AV$7),IFERROR(AV$10*2/(SQRT(2*PI())*(AV$8+AV$9))*EXP(-0.5*(($A57-AV$5)/IF($A57&lt;AV$5,AV$8,AV$9))^2),0),0)</f>
        <v>0</v>
      </c>
      <c r="AW57" s="78" t="n">
        <f aca="false">IF(AND(ISNUMBER($A57),$A57&gt;=AW$6,$A57&lt;=AW$7),IFERROR(AW$10*2/(SQRT(2*PI())*(AW$8+AW$9))*EXP(-0.5*(($A57-AW$5)/IF($A57&lt;AW$5,AW$8,AW$9))^2),0),0)</f>
        <v>0</v>
      </c>
      <c r="AX57" s="78" t="n">
        <f aca="false">IF(AND(ISNUMBER($A57),$A57&gt;=AX$6,$A57&lt;=AX$7),IFERROR(AX$10*2/(SQRT(2*PI())*(AX$8+AX$9))*EXP(-0.5*(($A57-AX$5)/IF($A57&lt;AX$5,AX$8,AX$9))^2),0),0)</f>
        <v>0</v>
      </c>
      <c r="AY57" s="78" t="n">
        <f aca="false">IF(AND(ISNUMBER($A57),$A57&gt;=AY$6,$A57&lt;=AY$7),IFERROR(AY$10*2/(SQRT(2*PI())*(AY$8+AY$9))*EXP(-0.5*(($A57-AY$5)/IF($A57&lt;AY$5,AY$8,AY$9))^2),0),0)</f>
        <v>0</v>
      </c>
      <c r="AZ57" s="78" t="n">
        <f aca="false">IF(AND(ISNUMBER($A57),$A57&gt;=AZ$6,$A57&lt;=AZ$7),IFERROR(AZ$10*2/(SQRT(2*PI())*(AZ$8+AZ$9))*EXP(-0.5*(($A57-AZ$5)/IF($A57&lt;AZ$5,AZ$8,AZ$9))^2),0),0)</f>
        <v>0</v>
      </c>
      <c r="BA57" s="78" t="n">
        <f aca="false">IF(AND(ISNUMBER($A57),$A57&gt;=BA$6,$A57&lt;=BA$7),IFERROR(BA$10*2/(SQRT(2*PI())*(BA$8+BA$9))*EXP(-0.5*(($A57-BA$5)/IF($A57&lt;BA$5,BA$8,BA$9))^2),0),0)</f>
        <v>0</v>
      </c>
    </row>
    <row r="58" customFormat="false" ht="15" hidden="false" customHeight="false" outlineLevel="0" collapsed="false">
      <c r="A58" s="73" t="str">
        <f aca="false">IF(ISNUMBER('Batch Matches'!D58),'Batch Matches'!D58,"")</f>
        <v/>
      </c>
      <c r="B58" s="78" t="n">
        <f aca="false">SUM(G58:BA58)</f>
        <v>0</v>
      </c>
      <c r="C58" s="78" t="n">
        <f aca="false">MAX(G58:BA58)</f>
        <v>0</v>
      </c>
      <c r="D58" s="72" t="str">
        <f aca="false">IF(B58=0,"",MATCH(C58,G58:BA58,0))</f>
        <v/>
      </c>
      <c r="E58" s="78" t="n">
        <f aca="false">LARGE(G58:BA58,2)</f>
        <v>0</v>
      </c>
      <c r="F58" s="72" t="str">
        <f aca="false">IF(E58=0,"",MATCH(E58,G58:BA58,0))</f>
        <v/>
      </c>
      <c r="G58" s="78" t="n">
        <f aca="false">IF(AND(ISNUMBER($A58),$A58&gt;=G$6,$A58&lt;=G$7),IFERROR(G$10*2/(SQRT(2*PI())*(G$8+G$9))*EXP(-0.5*(($A58-G$5)/IF($A58&lt;G$5,G$8,G$9))^2),0),0)</f>
        <v>0</v>
      </c>
      <c r="H58" s="78" t="n">
        <f aca="false">IF(AND(ISNUMBER($A58),$A58&gt;=H$6,$A58&lt;=H$7),IFERROR(H$10*2/(SQRT(2*PI())*(H$8+H$9))*EXP(-0.5*(($A58-H$5)/IF($A58&lt;H$5,H$8,H$9))^2),0),0)</f>
        <v>0</v>
      </c>
      <c r="I58" s="78" t="n">
        <f aca="false">IF(AND(ISNUMBER($A58),$A58&gt;=I$6,$A58&lt;=I$7),IFERROR(I$10*2/(SQRT(2*PI())*(I$8+I$9))*EXP(-0.5*(($A58-I$5)/IF($A58&lt;I$5,I$8,I$9))^2),0),0)</f>
        <v>0</v>
      </c>
      <c r="J58" s="78" t="n">
        <f aca="false">IF(AND(ISNUMBER($A58),$A58&gt;=J$6,$A58&lt;=J$7),IFERROR(J$10*2/(SQRT(2*PI())*(J$8+J$9))*EXP(-0.5*(($A58-J$5)/IF($A58&lt;J$5,J$8,J$9))^2),0),0)</f>
        <v>0</v>
      </c>
      <c r="K58" s="78" t="n">
        <f aca="false">IF(AND(ISNUMBER($A58),$A58&gt;=K$6,$A58&lt;=K$7),IFERROR(K$10*2/(SQRT(2*PI())*(K$8+K$9))*EXP(-0.5*(($A58-K$5)/IF($A58&lt;K$5,K$8,K$9))^2),0),0)</f>
        <v>0</v>
      </c>
      <c r="L58" s="78" t="n">
        <f aca="false">IF(AND(ISNUMBER($A58),$A58&gt;=L$6,$A58&lt;=L$7),IFERROR(L$10*2/(SQRT(2*PI())*(L$8+L$9))*EXP(-0.5*(($A58-L$5)/IF($A58&lt;L$5,L$8,L$9))^2),0),0)</f>
        <v>0</v>
      </c>
      <c r="M58" s="78" t="n">
        <f aca="false">IF(AND(ISNUMBER($A58),$A58&gt;=M$6,$A58&lt;=M$7),IFERROR(M$10*2/(SQRT(2*PI())*(M$8+M$9))*EXP(-0.5*(($A58-M$5)/IF($A58&lt;M$5,M$8,M$9))^2),0),0)</f>
        <v>0</v>
      </c>
      <c r="N58" s="78" t="n">
        <f aca="false">IF(AND(ISNUMBER($A58),$A58&gt;=N$6,$A58&lt;=N$7),IFERROR(N$10*2/(SQRT(2*PI())*(N$8+N$9))*EXP(-0.5*(($A58-N$5)/IF($A58&lt;N$5,N$8,N$9))^2),0),0)</f>
        <v>0</v>
      </c>
      <c r="O58" s="78" t="n">
        <f aca="false">IF(AND(ISNUMBER($A58),$A58&gt;=O$6,$A58&lt;=O$7),IFERROR(O$10*2/(SQRT(2*PI())*(O$8+O$9))*EXP(-0.5*(($A58-O$5)/IF($A58&lt;O$5,O$8,O$9))^2),0),0)</f>
        <v>0</v>
      </c>
      <c r="P58" s="78" t="n">
        <f aca="false">IF(AND(ISNUMBER($A58),$A58&gt;=P$6,$A58&lt;=P$7),IFERROR(P$10*2/(SQRT(2*PI())*(P$8+P$9))*EXP(-0.5*(($A58-P$5)/IF($A58&lt;P$5,P$8,P$9))^2),0),0)</f>
        <v>0</v>
      </c>
      <c r="Q58" s="78" t="n">
        <f aca="false">IF(AND(ISNUMBER($A58),$A58&gt;=Q$6,$A58&lt;=Q$7),IFERROR(Q$10*2/(SQRT(2*PI())*(Q$8+Q$9))*EXP(-0.5*(($A58-Q$5)/IF($A58&lt;Q$5,Q$8,Q$9))^2),0),0)</f>
        <v>0</v>
      </c>
      <c r="R58" s="78" t="n">
        <f aca="false">IF(AND(ISNUMBER($A58),$A58&gt;=R$6,$A58&lt;=R$7),IFERROR(R$10*2/(SQRT(2*PI())*(R$8+R$9))*EXP(-0.5*(($A58-R$5)/IF($A58&lt;R$5,R$8,R$9))^2),0),0)</f>
        <v>0</v>
      </c>
      <c r="S58" s="78" t="n">
        <f aca="false">IF(AND(ISNUMBER($A58),$A58&gt;=S$6,$A58&lt;=S$7),IFERROR(S$10*2/(SQRT(2*PI())*(S$8+S$9))*EXP(-0.5*(($A58-S$5)/IF($A58&lt;S$5,S$8,S$9))^2),0),0)</f>
        <v>0</v>
      </c>
      <c r="T58" s="78" t="n">
        <f aca="false">IF(AND(ISNUMBER($A58),$A58&gt;=T$6,$A58&lt;=T$7),IFERROR(T$10*2/(SQRT(2*PI())*(T$8+T$9))*EXP(-0.5*(($A58-T$5)/IF($A58&lt;T$5,T$8,T$9))^2),0),0)</f>
        <v>0</v>
      </c>
      <c r="U58" s="78" t="n">
        <f aca="false">IF(AND(ISNUMBER($A58),$A58&gt;=U$6,$A58&lt;=U$7),IFERROR(U$10*2/(SQRT(2*PI())*(U$8+U$9))*EXP(-0.5*(($A58-U$5)/IF($A58&lt;U$5,U$8,U$9))^2),0),0)</f>
        <v>0</v>
      </c>
      <c r="V58" s="78" t="n">
        <f aca="false">IF(AND(ISNUMBER($A58),$A58&gt;=V$6,$A58&lt;=V$7),IFERROR(V$10*2/(SQRT(2*PI())*(V$8+V$9))*EXP(-0.5*(($A58-V$5)/IF($A58&lt;V$5,V$8,V$9))^2),0),0)</f>
        <v>0</v>
      </c>
      <c r="W58" s="78" t="n">
        <f aca="false">IF(AND(ISNUMBER($A58),$A58&gt;=W$6,$A58&lt;=W$7),IFERROR(W$10*2/(SQRT(2*PI())*(W$8+W$9))*EXP(-0.5*(($A58-W$5)/IF($A58&lt;W$5,W$8,W$9))^2),0),0)</f>
        <v>0</v>
      </c>
      <c r="X58" s="78" t="n">
        <f aca="false">IF(AND(ISNUMBER($A58),$A58&gt;=X$6,$A58&lt;=X$7),IFERROR(X$10*2/(SQRT(2*PI())*(X$8+X$9))*EXP(-0.5*(($A58-X$5)/IF($A58&lt;X$5,X$8,X$9))^2),0),0)</f>
        <v>0</v>
      </c>
      <c r="Y58" s="78" t="n">
        <f aca="false">IF(AND(ISNUMBER($A58),$A58&gt;=Y$6,$A58&lt;=Y$7),IFERROR(Y$10*2/(SQRT(2*PI())*(Y$8+Y$9))*EXP(-0.5*(($A58-Y$5)/IF($A58&lt;Y$5,Y$8,Y$9))^2),0),0)</f>
        <v>0</v>
      </c>
      <c r="Z58" s="78" t="n">
        <f aca="false">IF(AND(ISNUMBER($A58),$A58&gt;=Z$6,$A58&lt;=Z$7),IFERROR(Z$10*2/(SQRT(2*PI())*(Z$8+Z$9))*EXP(-0.5*(($A58-Z$5)/IF($A58&lt;Z$5,Z$8,Z$9))^2),0),0)</f>
        <v>0</v>
      </c>
      <c r="AA58" s="78" t="n">
        <f aca="false">IF(AND(ISNUMBER($A58),$A58&gt;=AA$6,$A58&lt;=AA$7),IFERROR(AA$10*2/(SQRT(2*PI())*(AA$8+AA$9))*EXP(-0.5*(($A58-AA$5)/IF($A58&lt;AA$5,AA$8,AA$9))^2),0),0)</f>
        <v>0</v>
      </c>
      <c r="AB58" s="78" t="n">
        <f aca="false">IF(AND(ISNUMBER($A58),$A58&gt;=AB$6,$A58&lt;=AB$7),IFERROR(AB$10*2/(SQRT(2*PI())*(AB$8+AB$9))*EXP(-0.5*(($A58-AB$5)/IF($A58&lt;AB$5,AB$8,AB$9))^2),0),0)</f>
        <v>0</v>
      </c>
      <c r="AC58" s="78" t="n">
        <f aca="false">IF(AND(ISNUMBER($A58),$A58&gt;=AC$6,$A58&lt;=AC$7),IFERROR(AC$10*2/(SQRT(2*PI())*(AC$8+AC$9))*EXP(-0.5*(($A58-AC$5)/IF($A58&lt;AC$5,AC$8,AC$9))^2),0),0)</f>
        <v>0</v>
      </c>
      <c r="AD58" s="78" t="n">
        <f aca="false">IF(AND(ISNUMBER($A58),$A58&gt;=AD$6,$A58&lt;=AD$7),IFERROR(AD$10*2/(SQRT(2*PI())*(AD$8+AD$9))*EXP(-0.5*(($A58-AD$5)/IF($A58&lt;AD$5,AD$8,AD$9))^2),0),0)</f>
        <v>0</v>
      </c>
      <c r="AE58" s="78" t="n">
        <f aca="false">IF(AND(ISNUMBER($A58),$A58&gt;=AE$6,$A58&lt;=AE$7),IFERROR(AE$10*2/(SQRT(2*PI())*(AE$8+AE$9))*EXP(-0.5*(($A58-AE$5)/IF($A58&lt;AE$5,AE$8,AE$9))^2),0),0)</f>
        <v>0</v>
      </c>
      <c r="AF58" s="78" t="n">
        <f aca="false">IF(AND(ISNUMBER($A58),$A58&gt;=AF$6,$A58&lt;=AF$7),IFERROR(AF$10*2/(SQRT(2*PI())*(AF$8+AF$9))*EXP(-0.5*(($A58-AF$5)/IF($A58&lt;AF$5,AF$8,AF$9))^2),0),0)</f>
        <v>0</v>
      </c>
      <c r="AG58" s="78" t="n">
        <f aca="false">IF(AND(ISNUMBER($A58),$A58&gt;=AG$6,$A58&lt;=AG$7),IFERROR(AG$10*2/(SQRT(2*PI())*(AG$8+AG$9))*EXP(-0.5*(($A58-AG$5)/IF($A58&lt;AG$5,AG$8,AG$9))^2),0),0)</f>
        <v>0</v>
      </c>
      <c r="AH58" s="78" t="n">
        <f aca="false">IF(AND(ISNUMBER($A58),$A58&gt;=AH$6,$A58&lt;=AH$7),IFERROR(AH$10*2/(SQRT(2*PI())*(AH$8+AH$9))*EXP(-0.5*(($A58-AH$5)/IF($A58&lt;AH$5,AH$8,AH$9))^2),0),0)</f>
        <v>0</v>
      </c>
      <c r="AI58" s="78" t="n">
        <f aca="false">IF(AND(ISNUMBER($A58),$A58&gt;=AI$6,$A58&lt;=AI$7),IFERROR(AI$10*2/(SQRT(2*PI())*(AI$8+AI$9))*EXP(-0.5*(($A58-AI$5)/IF($A58&lt;AI$5,AI$8,AI$9))^2),0),0)</f>
        <v>0</v>
      </c>
      <c r="AJ58" s="78" t="n">
        <f aca="false">IF(AND(ISNUMBER($A58),$A58&gt;=AJ$6,$A58&lt;=AJ$7),IFERROR(AJ$10*2/(SQRT(2*PI())*(AJ$8+AJ$9))*EXP(-0.5*(($A58-AJ$5)/IF($A58&lt;AJ$5,AJ$8,AJ$9))^2),0),0)</f>
        <v>0</v>
      </c>
      <c r="AK58" s="78" t="n">
        <f aca="false">IF(AND(ISNUMBER($A58),$A58&gt;=AK$6,$A58&lt;=AK$7),IFERROR(AK$10*2/(SQRT(2*PI())*(AK$8+AK$9))*EXP(-0.5*(($A58-AK$5)/IF($A58&lt;AK$5,AK$8,AK$9))^2),0),0)</f>
        <v>0</v>
      </c>
      <c r="AL58" s="78" t="n">
        <f aca="false">IF(AND(ISNUMBER($A58),$A58&gt;=AL$6,$A58&lt;=AL$7),IFERROR(AL$10*2/(SQRT(2*PI())*(AL$8+AL$9))*EXP(-0.5*(($A58-AL$5)/IF($A58&lt;AL$5,AL$8,AL$9))^2),0),0)</f>
        <v>0</v>
      </c>
      <c r="AM58" s="78" t="n">
        <f aca="false">IF(AND(ISNUMBER($A58),$A58&gt;=AM$6,$A58&lt;=AM$7),IFERROR(AM$10*2/(SQRT(2*PI())*(AM$8+AM$9))*EXP(-0.5*(($A58-AM$5)/IF($A58&lt;AM$5,AM$8,AM$9))^2),0),0)</f>
        <v>0</v>
      </c>
      <c r="AN58" s="78" t="n">
        <f aca="false">IF(AND(ISNUMBER($A58),$A58&gt;=AN$6,$A58&lt;=AN$7),IFERROR(AN$10*2/(SQRT(2*PI())*(AN$8+AN$9))*EXP(-0.5*(($A58-AN$5)/IF($A58&lt;AN$5,AN$8,AN$9))^2),0),0)</f>
        <v>0</v>
      </c>
      <c r="AO58" s="78" t="n">
        <f aca="false">IF(AND(ISNUMBER($A58),$A58&gt;=AO$6,$A58&lt;=AO$7),IFERROR(AO$10*2/(SQRT(2*PI())*(AO$8+AO$9))*EXP(-0.5*(($A58-AO$5)/IF($A58&lt;AO$5,AO$8,AO$9))^2),0),0)</f>
        <v>0</v>
      </c>
      <c r="AP58" s="78" t="n">
        <f aca="false">IF(AND(ISNUMBER($A58),$A58&gt;=AP$6,$A58&lt;=AP$7),IFERROR(AP$10*2/(SQRT(2*PI())*(AP$8+AP$9))*EXP(-0.5*(($A58-AP$5)/IF($A58&lt;AP$5,AP$8,AP$9))^2),0),0)</f>
        <v>0</v>
      </c>
      <c r="AQ58" s="78" t="n">
        <f aca="false">IF(AND(ISNUMBER($A58),$A58&gt;=AQ$6,$A58&lt;=AQ$7),IFERROR(AQ$10*2/(SQRT(2*PI())*(AQ$8+AQ$9))*EXP(-0.5*(($A58-AQ$5)/IF($A58&lt;AQ$5,AQ$8,AQ$9))^2),0),0)</f>
        <v>0</v>
      </c>
      <c r="AR58" s="78" t="n">
        <f aca="false">IF(AND(ISNUMBER($A58),$A58&gt;=AR$6,$A58&lt;=AR$7),IFERROR(AR$10*2/(SQRT(2*PI())*(AR$8+AR$9))*EXP(-0.5*(($A58-AR$5)/IF($A58&lt;AR$5,AR$8,AR$9))^2),0),0)</f>
        <v>0</v>
      </c>
      <c r="AS58" s="78" t="n">
        <f aca="false">IF(AND(ISNUMBER($A58),$A58&gt;=AS$6,$A58&lt;=AS$7),IFERROR(AS$10*2/(SQRT(2*PI())*(AS$8+AS$9))*EXP(-0.5*(($A58-AS$5)/IF($A58&lt;AS$5,AS$8,AS$9))^2),0),0)</f>
        <v>0</v>
      </c>
      <c r="AT58" s="78" t="n">
        <f aca="false">IF(AND(ISNUMBER($A58),$A58&gt;=AT$6,$A58&lt;=AT$7),IFERROR(AT$10*2/(SQRT(2*PI())*(AT$8+AT$9))*EXP(-0.5*(($A58-AT$5)/IF($A58&lt;AT$5,AT$8,AT$9))^2),0),0)</f>
        <v>0</v>
      </c>
      <c r="AU58" s="78" t="n">
        <f aca="false">IF(AND(ISNUMBER($A58),$A58&gt;=AU$6,$A58&lt;=AU$7),IFERROR(AU$10*2/(SQRT(2*PI())*(AU$8+AU$9))*EXP(-0.5*(($A58-AU$5)/IF($A58&lt;AU$5,AU$8,AU$9))^2),0),0)</f>
        <v>0</v>
      </c>
      <c r="AV58" s="78" t="n">
        <f aca="false">IF(AND(ISNUMBER($A58),$A58&gt;=AV$6,$A58&lt;=AV$7),IFERROR(AV$10*2/(SQRT(2*PI())*(AV$8+AV$9))*EXP(-0.5*(($A58-AV$5)/IF($A58&lt;AV$5,AV$8,AV$9))^2),0),0)</f>
        <v>0</v>
      </c>
      <c r="AW58" s="78" t="n">
        <f aca="false">IF(AND(ISNUMBER($A58),$A58&gt;=AW$6,$A58&lt;=AW$7),IFERROR(AW$10*2/(SQRT(2*PI())*(AW$8+AW$9))*EXP(-0.5*(($A58-AW$5)/IF($A58&lt;AW$5,AW$8,AW$9))^2),0),0)</f>
        <v>0</v>
      </c>
      <c r="AX58" s="78" t="n">
        <f aca="false">IF(AND(ISNUMBER($A58),$A58&gt;=AX$6,$A58&lt;=AX$7),IFERROR(AX$10*2/(SQRT(2*PI())*(AX$8+AX$9))*EXP(-0.5*(($A58-AX$5)/IF($A58&lt;AX$5,AX$8,AX$9))^2),0),0)</f>
        <v>0</v>
      </c>
      <c r="AY58" s="78" t="n">
        <f aca="false">IF(AND(ISNUMBER($A58),$A58&gt;=AY$6,$A58&lt;=AY$7),IFERROR(AY$10*2/(SQRT(2*PI())*(AY$8+AY$9))*EXP(-0.5*(($A58-AY$5)/IF($A58&lt;AY$5,AY$8,AY$9))^2),0),0)</f>
        <v>0</v>
      </c>
      <c r="AZ58" s="78" t="n">
        <f aca="false">IF(AND(ISNUMBER($A58),$A58&gt;=AZ$6,$A58&lt;=AZ$7),IFERROR(AZ$10*2/(SQRT(2*PI())*(AZ$8+AZ$9))*EXP(-0.5*(($A58-AZ$5)/IF($A58&lt;AZ$5,AZ$8,AZ$9))^2),0),0)</f>
        <v>0</v>
      </c>
      <c r="BA58" s="78" t="n">
        <f aca="false">IF(AND(ISNUMBER($A58),$A58&gt;=BA$6,$A58&lt;=BA$7),IFERROR(BA$10*2/(SQRT(2*PI())*(BA$8+BA$9))*EXP(-0.5*(($A58-BA$5)/IF($A58&lt;BA$5,BA$8,BA$9))^2),0),0)</f>
        <v>0</v>
      </c>
    </row>
    <row r="59" customFormat="false" ht="15" hidden="false" customHeight="false" outlineLevel="0" collapsed="false">
      <c r="A59" s="73" t="str">
        <f aca="false">IF(ISNUMBER('Batch Matches'!D59),'Batch Matches'!D59,"")</f>
        <v/>
      </c>
      <c r="B59" s="78" t="n">
        <f aca="false">SUM(G59:BA59)</f>
        <v>0</v>
      </c>
      <c r="C59" s="78" t="n">
        <f aca="false">MAX(G59:BA59)</f>
        <v>0</v>
      </c>
      <c r="D59" s="72" t="str">
        <f aca="false">IF(B59=0,"",MATCH(C59,G59:BA59,0))</f>
        <v/>
      </c>
      <c r="E59" s="78" t="n">
        <f aca="false">LARGE(G59:BA59,2)</f>
        <v>0</v>
      </c>
      <c r="F59" s="72" t="str">
        <f aca="false">IF(E59=0,"",MATCH(E59,G59:BA59,0))</f>
        <v/>
      </c>
      <c r="G59" s="78" t="n">
        <f aca="false">IF(AND(ISNUMBER($A59),$A59&gt;=G$6,$A59&lt;=G$7),IFERROR(G$10*2/(SQRT(2*PI())*(G$8+G$9))*EXP(-0.5*(($A59-G$5)/IF($A59&lt;G$5,G$8,G$9))^2),0),0)</f>
        <v>0</v>
      </c>
      <c r="H59" s="78" t="n">
        <f aca="false">IF(AND(ISNUMBER($A59),$A59&gt;=H$6,$A59&lt;=H$7),IFERROR(H$10*2/(SQRT(2*PI())*(H$8+H$9))*EXP(-0.5*(($A59-H$5)/IF($A59&lt;H$5,H$8,H$9))^2),0),0)</f>
        <v>0</v>
      </c>
      <c r="I59" s="78" t="n">
        <f aca="false">IF(AND(ISNUMBER($A59),$A59&gt;=I$6,$A59&lt;=I$7),IFERROR(I$10*2/(SQRT(2*PI())*(I$8+I$9))*EXP(-0.5*(($A59-I$5)/IF($A59&lt;I$5,I$8,I$9))^2),0),0)</f>
        <v>0</v>
      </c>
      <c r="J59" s="78" t="n">
        <f aca="false">IF(AND(ISNUMBER($A59),$A59&gt;=J$6,$A59&lt;=J$7),IFERROR(J$10*2/(SQRT(2*PI())*(J$8+J$9))*EXP(-0.5*(($A59-J$5)/IF($A59&lt;J$5,J$8,J$9))^2),0),0)</f>
        <v>0</v>
      </c>
      <c r="K59" s="78" t="n">
        <f aca="false">IF(AND(ISNUMBER($A59),$A59&gt;=K$6,$A59&lt;=K$7),IFERROR(K$10*2/(SQRT(2*PI())*(K$8+K$9))*EXP(-0.5*(($A59-K$5)/IF($A59&lt;K$5,K$8,K$9))^2),0),0)</f>
        <v>0</v>
      </c>
      <c r="L59" s="78" t="n">
        <f aca="false">IF(AND(ISNUMBER($A59),$A59&gt;=L$6,$A59&lt;=L$7),IFERROR(L$10*2/(SQRT(2*PI())*(L$8+L$9))*EXP(-0.5*(($A59-L$5)/IF($A59&lt;L$5,L$8,L$9))^2),0),0)</f>
        <v>0</v>
      </c>
      <c r="M59" s="78" t="n">
        <f aca="false">IF(AND(ISNUMBER($A59),$A59&gt;=M$6,$A59&lt;=M$7),IFERROR(M$10*2/(SQRT(2*PI())*(M$8+M$9))*EXP(-0.5*(($A59-M$5)/IF($A59&lt;M$5,M$8,M$9))^2),0),0)</f>
        <v>0</v>
      </c>
      <c r="N59" s="78" t="n">
        <f aca="false">IF(AND(ISNUMBER($A59),$A59&gt;=N$6,$A59&lt;=N$7),IFERROR(N$10*2/(SQRT(2*PI())*(N$8+N$9))*EXP(-0.5*(($A59-N$5)/IF($A59&lt;N$5,N$8,N$9))^2),0),0)</f>
        <v>0</v>
      </c>
      <c r="O59" s="78" t="n">
        <f aca="false">IF(AND(ISNUMBER($A59),$A59&gt;=O$6,$A59&lt;=O$7),IFERROR(O$10*2/(SQRT(2*PI())*(O$8+O$9))*EXP(-0.5*(($A59-O$5)/IF($A59&lt;O$5,O$8,O$9))^2),0),0)</f>
        <v>0</v>
      </c>
      <c r="P59" s="78" t="n">
        <f aca="false">IF(AND(ISNUMBER($A59),$A59&gt;=P$6,$A59&lt;=P$7),IFERROR(P$10*2/(SQRT(2*PI())*(P$8+P$9))*EXP(-0.5*(($A59-P$5)/IF($A59&lt;P$5,P$8,P$9))^2),0),0)</f>
        <v>0</v>
      </c>
      <c r="Q59" s="78" t="n">
        <f aca="false">IF(AND(ISNUMBER($A59),$A59&gt;=Q$6,$A59&lt;=Q$7),IFERROR(Q$10*2/(SQRT(2*PI())*(Q$8+Q$9))*EXP(-0.5*(($A59-Q$5)/IF($A59&lt;Q$5,Q$8,Q$9))^2),0),0)</f>
        <v>0</v>
      </c>
      <c r="R59" s="78" t="n">
        <f aca="false">IF(AND(ISNUMBER($A59),$A59&gt;=R$6,$A59&lt;=R$7),IFERROR(R$10*2/(SQRT(2*PI())*(R$8+R$9))*EXP(-0.5*(($A59-R$5)/IF($A59&lt;R$5,R$8,R$9))^2),0),0)</f>
        <v>0</v>
      </c>
      <c r="S59" s="78" t="n">
        <f aca="false">IF(AND(ISNUMBER($A59),$A59&gt;=S$6,$A59&lt;=S$7),IFERROR(S$10*2/(SQRT(2*PI())*(S$8+S$9))*EXP(-0.5*(($A59-S$5)/IF($A59&lt;S$5,S$8,S$9))^2),0),0)</f>
        <v>0</v>
      </c>
      <c r="T59" s="78" t="n">
        <f aca="false">IF(AND(ISNUMBER($A59),$A59&gt;=T$6,$A59&lt;=T$7),IFERROR(T$10*2/(SQRT(2*PI())*(T$8+T$9))*EXP(-0.5*(($A59-T$5)/IF($A59&lt;T$5,T$8,T$9))^2),0),0)</f>
        <v>0</v>
      </c>
      <c r="U59" s="78" t="n">
        <f aca="false">IF(AND(ISNUMBER($A59),$A59&gt;=U$6,$A59&lt;=U$7),IFERROR(U$10*2/(SQRT(2*PI())*(U$8+U$9))*EXP(-0.5*(($A59-U$5)/IF($A59&lt;U$5,U$8,U$9))^2),0),0)</f>
        <v>0</v>
      </c>
      <c r="V59" s="78" t="n">
        <f aca="false">IF(AND(ISNUMBER($A59),$A59&gt;=V$6,$A59&lt;=V$7),IFERROR(V$10*2/(SQRT(2*PI())*(V$8+V$9))*EXP(-0.5*(($A59-V$5)/IF($A59&lt;V$5,V$8,V$9))^2),0),0)</f>
        <v>0</v>
      </c>
      <c r="W59" s="78" t="n">
        <f aca="false">IF(AND(ISNUMBER($A59),$A59&gt;=W$6,$A59&lt;=W$7),IFERROR(W$10*2/(SQRT(2*PI())*(W$8+W$9))*EXP(-0.5*(($A59-W$5)/IF($A59&lt;W$5,W$8,W$9))^2),0),0)</f>
        <v>0</v>
      </c>
      <c r="X59" s="78" t="n">
        <f aca="false">IF(AND(ISNUMBER($A59),$A59&gt;=X$6,$A59&lt;=X$7),IFERROR(X$10*2/(SQRT(2*PI())*(X$8+X$9))*EXP(-0.5*(($A59-X$5)/IF($A59&lt;X$5,X$8,X$9))^2),0),0)</f>
        <v>0</v>
      </c>
      <c r="Y59" s="78" t="n">
        <f aca="false">IF(AND(ISNUMBER($A59),$A59&gt;=Y$6,$A59&lt;=Y$7),IFERROR(Y$10*2/(SQRT(2*PI())*(Y$8+Y$9))*EXP(-0.5*(($A59-Y$5)/IF($A59&lt;Y$5,Y$8,Y$9))^2),0),0)</f>
        <v>0</v>
      </c>
      <c r="Z59" s="78" t="n">
        <f aca="false">IF(AND(ISNUMBER($A59),$A59&gt;=Z$6,$A59&lt;=Z$7),IFERROR(Z$10*2/(SQRT(2*PI())*(Z$8+Z$9))*EXP(-0.5*(($A59-Z$5)/IF($A59&lt;Z$5,Z$8,Z$9))^2),0),0)</f>
        <v>0</v>
      </c>
      <c r="AA59" s="78" t="n">
        <f aca="false">IF(AND(ISNUMBER($A59),$A59&gt;=AA$6,$A59&lt;=AA$7),IFERROR(AA$10*2/(SQRT(2*PI())*(AA$8+AA$9))*EXP(-0.5*(($A59-AA$5)/IF($A59&lt;AA$5,AA$8,AA$9))^2),0),0)</f>
        <v>0</v>
      </c>
      <c r="AB59" s="78" t="n">
        <f aca="false">IF(AND(ISNUMBER($A59),$A59&gt;=AB$6,$A59&lt;=AB$7),IFERROR(AB$10*2/(SQRT(2*PI())*(AB$8+AB$9))*EXP(-0.5*(($A59-AB$5)/IF($A59&lt;AB$5,AB$8,AB$9))^2),0),0)</f>
        <v>0</v>
      </c>
      <c r="AC59" s="78" t="n">
        <f aca="false">IF(AND(ISNUMBER($A59),$A59&gt;=AC$6,$A59&lt;=AC$7),IFERROR(AC$10*2/(SQRT(2*PI())*(AC$8+AC$9))*EXP(-0.5*(($A59-AC$5)/IF($A59&lt;AC$5,AC$8,AC$9))^2),0),0)</f>
        <v>0</v>
      </c>
      <c r="AD59" s="78" t="n">
        <f aca="false">IF(AND(ISNUMBER($A59),$A59&gt;=AD$6,$A59&lt;=AD$7),IFERROR(AD$10*2/(SQRT(2*PI())*(AD$8+AD$9))*EXP(-0.5*(($A59-AD$5)/IF($A59&lt;AD$5,AD$8,AD$9))^2),0),0)</f>
        <v>0</v>
      </c>
      <c r="AE59" s="78" t="n">
        <f aca="false">IF(AND(ISNUMBER($A59),$A59&gt;=AE$6,$A59&lt;=AE$7),IFERROR(AE$10*2/(SQRT(2*PI())*(AE$8+AE$9))*EXP(-0.5*(($A59-AE$5)/IF($A59&lt;AE$5,AE$8,AE$9))^2),0),0)</f>
        <v>0</v>
      </c>
      <c r="AF59" s="78" t="n">
        <f aca="false">IF(AND(ISNUMBER($A59),$A59&gt;=AF$6,$A59&lt;=AF$7),IFERROR(AF$10*2/(SQRT(2*PI())*(AF$8+AF$9))*EXP(-0.5*(($A59-AF$5)/IF($A59&lt;AF$5,AF$8,AF$9))^2),0),0)</f>
        <v>0</v>
      </c>
      <c r="AG59" s="78" t="n">
        <f aca="false">IF(AND(ISNUMBER($A59),$A59&gt;=AG$6,$A59&lt;=AG$7),IFERROR(AG$10*2/(SQRT(2*PI())*(AG$8+AG$9))*EXP(-0.5*(($A59-AG$5)/IF($A59&lt;AG$5,AG$8,AG$9))^2),0),0)</f>
        <v>0</v>
      </c>
      <c r="AH59" s="78" t="n">
        <f aca="false">IF(AND(ISNUMBER($A59),$A59&gt;=AH$6,$A59&lt;=AH$7),IFERROR(AH$10*2/(SQRT(2*PI())*(AH$8+AH$9))*EXP(-0.5*(($A59-AH$5)/IF($A59&lt;AH$5,AH$8,AH$9))^2),0),0)</f>
        <v>0</v>
      </c>
      <c r="AI59" s="78" t="n">
        <f aca="false">IF(AND(ISNUMBER($A59),$A59&gt;=AI$6,$A59&lt;=AI$7),IFERROR(AI$10*2/(SQRT(2*PI())*(AI$8+AI$9))*EXP(-0.5*(($A59-AI$5)/IF($A59&lt;AI$5,AI$8,AI$9))^2),0),0)</f>
        <v>0</v>
      </c>
      <c r="AJ59" s="78" t="n">
        <f aca="false">IF(AND(ISNUMBER($A59),$A59&gt;=AJ$6,$A59&lt;=AJ$7),IFERROR(AJ$10*2/(SQRT(2*PI())*(AJ$8+AJ$9))*EXP(-0.5*(($A59-AJ$5)/IF($A59&lt;AJ$5,AJ$8,AJ$9))^2),0),0)</f>
        <v>0</v>
      </c>
      <c r="AK59" s="78" t="n">
        <f aca="false">IF(AND(ISNUMBER($A59),$A59&gt;=AK$6,$A59&lt;=AK$7),IFERROR(AK$10*2/(SQRT(2*PI())*(AK$8+AK$9))*EXP(-0.5*(($A59-AK$5)/IF($A59&lt;AK$5,AK$8,AK$9))^2),0),0)</f>
        <v>0</v>
      </c>
      <c r="AL59" s="78" t="n">
        <f aca="false">IF(AND(ISNUMBER($A59),$A59&gt;=AL$6,$A59&lt;=AL$7),IFERROR(AL$10*2/(SQRT(2*PI())*(AL$8+AL$9))*EXP(-0.5*(($A59-AL$5)/IF($A59&lt;AL$5,AL$8,AL$9))^2),0),0)</f>
        <v>0</v>
      </c>
      <c r="AM59" s="78" t="n">
        <f aca="false">IF(AND(ISNUMBER($A59),$A59&gt;=AM$6,$A59&lt;=AM$7),IFERROR(AM$10*2/(SQRT(2*PI())*(AM$8+AM$9))*EXP(-0.5*(($A59-AM$5)/IF($A59&lt;AM$5,AM$8,AM$9))^2),0),0)</f>
        <v>0</v>
      </c>
      <c r="AN59" s="78" t="n">
        <f aca="false">IF(AND(ISNUMBER($A59),$A59&gt;=AN$6,$A59&lt;=AN$7),IFERROR(AN$10*2/(SQRT(2*PI())*(AN$8+AN$9))*EXP(-0.5*(($A59-AN$5)/IF($A59&lt;AN$5,AN$8,AN$9))^2),0),0)</f>
        <v>0</v>
      </c>
      <c r="AO59" s="78" t="n">
        <f aca="false">IF(AND(ISNUMBER($A59),$A59&gt;=AO$6,$A59&lt;=AO$7),IFERROR(AO$10*2/(SQRT(2*PI())*(AO$8+AO$9))*EXP(-0.5*(($A59-AO$5)/IF($A59&lt;AO$5,AO$8,AO$9))^2),0),0)</f>
        <v>0</v>
      </c>
      <c r="AP59" s="78" t="n">
        <f aca="false">IF(AND(ISNUMBER($A59),$A59&gt;=AP$6,$A59&lt;=AP$7),IFERROR(AP$10*2/(SQRT(2*PI())*(AP$8+AP$9))*EXP(-0.5*(($A59-AP$5)/IF($A59&lt;AP$5,AP$8,AP$9))^2),0),0)</f>
        <v>0</v>
      </c>
      <c r="AQ59" s="78" t="n">
        <f aca="false">IF(AND(ISNUMBER($A59),$A59&gt;=AQ$6,$A59&lt;=AQ$7),IFERROR(AQ$10*2/(SQRT(2*PI())*(AQ$8+AQ$9))*EXP(-0.5*(($A59-AQ$5)/IF($A59&lt;AQ$5,AQ$8,AQ$9))^2),0),0)</f>
        <v>0</v>
      </c>
      <c r="AR59" s="78" t="n">
        <f aca="false">IF(AND(ISNUMBER($A59),$A59&gt;=AR$6,$A59&lt;=AR$7),IFERROR(AR$10*2/(SQRT(2*PI())*(AR$8+AR$9))*EXP(-0.5*(($A59-AR$5)/IF($A59&lt;AR$5,AR$8,AR$9))^2),0),0)</f>
        <v>0</v>
      </c>
      <c r="AS59" s="78" t="n">
        <f aca="false">IF(AND(ISNUMBER($A59),$A59&gt;=AS$6,$A59&lt;=AS$7),IFERROR(AS$10*2/(SQRT(2*PI())*(AS$8+AS$9))*EXP(-0.5*(($A59-AS$5)/IF($A59&lt;AS$5,AS$8,AS$9))^2),0),0)</f>
        <v>0</v>
      </c>
      <c r="AT59" s="78" t="n">
        <f aca="false">IF(AND(ISNUMBER($A59),$A59&gt;=AT$6,$A59&lt;=AT$7),IFERROR(AT$10*2/(SQRT(2*PI())*(AT$8+AT$9))*EXP(-0.5*(($A59-AT$5)/IF($A59&lt;AT$5,AT$8,AT$9))^2),0),0)</f>
        <v>0</v>
      </c>
      <c r="AU59" s="78" t="n">
        <f aca="false">IF(AND(ISNUMBER($A59),$A59&gt;=AU$6,$A59&lt;=AU$7),IFERROR(AU$10*2/(SQRT(2*PI())*(AU$8+AU$9))*EXP(-0.5*(($A59-AU$5)/IF($A59&lt;AU$5,AU$8,AU$9))^2),0),0)</f>
        <v>0</v>
      </c>
      <c r="AV59" s="78" t="n">
        <f aca="false">IF(AND(ISNUMBER($A59),$A59&gt;=AV$6,$A59&lt;=AV$7),IFERROR(AV$10*2/(SQRT(2*PI())*(AV$8+AV$9))*EXP(-0.5*(($A59-AV$5)/IF($A59&lt;AV$5,AV$8,AV$9))^2),0),0)</f>
        <v>0</v>
      </c>
      <c r="AW59" s="78" t="n">
        <f aca="false">IF(AND(ISNUMBER($A59),$A59&gt;=AW$6,$A59&lt;=AW$7),IFERROR(AW$10*2/(SQRT(2*PI())*(AW$8+AW$9))*EXP(-0.5*(($A59-AW$5)/IF($A59&lt;AW$5,AW$8,AW$9))^2),0),0)</f>
        <v>0</v>
      </c>
      <c r="AX59" s="78" t="n">
        <f aca="false">IF(AND(ISNUMBER($A59),$A59&gt;=AX$6,$A59&lt;=AX$7),IFERROR(AX$10*2/(SQRT(2*PI())*(AX$8+AX$9))*EXP(-0.5*(($A59-AX$5)/IF($A59&lt;AX$5,AX$8,AX$9))^2),0),0)</f>
        <v>0</v>
      </c>
      <c r="AY59" s="78" t="n">
        <f aca="false">IF(AND(ISNUMBER($A59),$A59&gt;=AY$6,$A59&lt;=AY$7),IFERROR(AY$10*2/(SQRT(2*PI())*(AY$8+AY$9))*EXP(-0.5*(($A59-AY$5)/IF($A59&lt;AY$5,AY$8,AY$9))^2),0),0)</f>
        <v>0</v>
      </c>
      <c r="AZ59" s="78" t="n">
        <f aca="false">IF(AND(ISNUMBER($A59),$A59&gt;=AZ$6,$A59&lt;=AZ$7),IFERROR(AZ$10*2/(SQRT(2*PI())*(AZ$8+AZ$9))*EXP(-0.5*(($A59-AZ$5)/IF($A59&lt;AZ$5,AZ$8,AZ$9))^2),0),0)</f>
        <v>0</v>
      </c>
      <c r="BA59" s="78" t="n">
        <f aca="false">IF(AND(ISNUMBER($A59),$A59&gt;=BA$6,$A59&lt;=BA$7),IFERROR(BA$10*2/(SQRT(2*PI())*(BA$8+BA$9))*EXP(-0.5*(($A59-BA$5)/IF($A59&lt;BA$5,BA$8,BA$9))^2),0),0)</f>
        <v>0</v>
      </c>
    </row>
    <row r="60" customFormat="false" ht="15" hidden="false" customHeight="false" outlineLevel="0" collapsed="false">
      <c r="A60" s="73" t="str">
        <f aca="false">IF(ISNUMBER('Batch Matches'!D60),'Batch Matches'!D60,"")</f>
        <v/>
      </c>
      <c r="B60" s="78" t="n">
        <f aca="false">SUM(G60:BA60)</f>
        <v>0</v>
      </c>
      <c r="C60" s="78" t="n">
        <f aca="false">MAX(G60:BA60)</f>
        <v>0</v>
      </c>
      <c r="D60" s="72" t="str">
        <f aca="false">IF(B60=0,"",MATCH(C60,G60:BA60,0))</f>
        <v/>
      </c>
      <c r="E60" s="78" t="n">
        <f aca="false">LARGE(G60:BA60,2)</f>
        <v>0</v>
      </c>
      <c r="F60" s="72" t="str">
        <f aca="false">IF(E60=0,"",MATCH(E60,G60:BA60,0))</f>
        <v/>
      </c>
      <c r="G60" s="78" t="n">
        <f aca="false">IF(AND(ISNUMBER($A60),$A60&gt;=G$6,$A60&lt;=G$7),IFERROR(G$10*2/(SQRT(2*PI())*(G$8+G$9))*EXP(-0.5*(($A60-G$5)/IF($A60&lt;G$5,G$8,G$9))^2),0),0)</f>
        <v>0</v>
      </c>
      <c r="H60" s="78" t="n">
        <f aca="false">IF(AND(ISNUMBER($A60),$A60&gt;=H$6,$A60&lt;=H$7),IFERROR(H$10*2/(SQRT(2*PI())*(H$8+H$9))*EXP(-0.5*(($A60-H$5)/IF($A60&lt;H$5,H$8,H$9))^2),0),0)</f>
        <v>0</v>
      </c>
      <c r="I60" s="78" t="n">
        <f aca="false">IF(AND(ISNUMBER($A60),$A60&gt;=I$6,$A60&lt;=I$7),IFERROR(I$10*2/(SQRT(2*PI())*(I$8+I$9))*EXP(-0.5*(($A60-I$5)/IF($A60&lt;I$5,I$8,I$9))^2),0),0)</f>
        <v>0</v>
      </c>
      <c r="J60" s="78" t="n">
        <f aca="false">IF(AND(ISNUMBER($A60),$A60&gt;=J$6,$A60&lt;=J$7),IFERROR(J$10*2/(SQRT(2*PI())*(J$8+J$9))*EXP(-0.5*(($A60-J$5)/IF($A60&lt;J$5,J$8,J$9))^2),0),0)</f>
        <v>0</v>
      </c>
      <c r="K60" s="78" t="n">
        <f aca="false">IF(AND(ISNUMBER($A60),$A60&gt;=K$6,$A60&lt;=K$7),IFERROR(K$10*2/(SQRT(2*PI())*(K$8+K$9))*EXP(-0.5*(($A60-K$5)/IF($A60&lt;K$5,K$8,K$9))^2),0),0)</f>
        <v>0</v>
      </c>
      <c r="L60" s="78" t="n">
        <f aca="false">IF(AND(ISNUMBER($A60),$A60&gt;=L$6,$A60&lt;=L$7),IFERROR(L$10*2/(SQRT(2*PI())*(L$8+L$9))*EXP(-0.5*(($A60-L$5)/IF($A60&lt;L$5,L$8,L$9))^2),0),0)</f>
        <v>0</v>
      </c>
      <c r="M60" s="78" t="n">
        <f aca="false">IF(AND(ISNUMBER($A60),$A60&gt;=M$6,$A60&lt;=M$7),IFERROR(M$10*2/(SQRT(2*PI())*(M$8+M$9))*EXP(-0.5*(($A60-M$5)/IF($A60&lt;M$5,M$8,M$9))^2),0),0)</f>
        <v>0</v>
      </c>
      <c r="N60" s="78" t="n">
        <f aca="false">IF(AND(ISNUMBER($A60),$A60&gt;=N$6,$A60&lt;=N$7),IFERROR(N$10*2/(SQRT(2*PI())*(N$8+N$9))*EXP(-0.5*(($A60-N$5)/IF($A60&lt;N$5,N$8,N$9))^2),0),0)</f>
        <v>0</v>
      </c>
      <c r="O60" s="78" t="n">
        <f aca="false">IF(AND(ISNUMBER($A60),$A60&gt;=O$6,$A60&lt;=O$7),IFERROR(O$10*2/(SQRT(2*PI())*(O$8+O$9))*EXP(-0.5*(($A60-O$5)/IF($A60&lt;O$5,O$8,O$9))^2),0),0)</f>
        <v>0</v>
      </c>
      <c r="P60" s="78" t="n">
        <f aca="false">IF(AND(ISNUMBER($A60),$A60&gt;=P$6,$A60&lt;=P$7),IFERROR(P$10*2/(SQRT(2*PI())*(P$8+P$9))*EXP(-0.5*(($A60-P$5)/IF($A60&lt;P$5,P$8,P$9))^2),0),0)</f>
        <v>0</v>
      </c>
      <c r="Q60" s="78" t="n">
        <f aca="false">IF(AND(ISNUMBER($A60),$A60&gt;=Q$6,$A60&lt;=Q$7),IFERROR(Q$10*2/(SQRT(2*PI())*(Q$8+Q$9))*EXP(-0.5*(($A60-Q$5)/IF($A60&lt;Q$5,Q$8,Q$9))^2),0),0)</f>
        <v>0</v>
      </c>
      <c r="R60" s="78" t="n">
        <f aca="false">IF(AND(ISNUMBER($A60),$A60&gt;=R$6,$A60&lt;=R$7),IFERROR(R$10*2/(SQRT(2*PI())*(R$8+R$9))*EXP(-0.5*(($A60-R$5)/IF($A60&lt;R$5,R$8,R$9))^2),0),0)</f>
        <v>0</v>
      </c>
      <c r="S60" s="78" t="n">
        <f aca="false">IF(AND(ISNUMBER($A60),$A60&gt;=S$6,$A60&lt;=S$7),IFERROR(S$10*2/(SQRT(2*PI())*(S$8+S$9))*EXP(-0.5*(($A60-S$5)/IF($A60&lt;S$5,S$8,S$9))^2),0),0)</f>
        <v>0</v>
      </c>
      <c r="T60" s="78" t="n">
        <f aca="false">IF(AND(ISNUMBER($A60),$A60&gt;=T$6,$A60&lt;=T$7),IFERROR(T$10*2/(SQRT(2*PI())*(T$8+T$9))*EXP(-0.5*(($A60-T$5)/IF($A60&lt;T$5,T$8,T$9))^2),0),0)</f>
        <v>0</v>
      </c>
      <c r="U60" s="78" t="n">
        <f aca="false">IF(AND(ISNUMBER($A60),$A60&gt;=U$6,$A60&lt;=U$7),IFERROR(U$10*2/(SQRT(2*PI())*(U$8+U$9))*EXP(-0.5*(($A60-U$5)/IF($A60&lt;U$5,U$8,U$9))^2),0),0)</f>
        <v>0</v>
      </c>
      <c r="V60" s="78" t="n">
        <f aca="false">IF(AND(ISNUMBER($A60),$A60&gt;=V$6,$A60&lt;=V$7),IFERROR(V$10*2/(SQRT(2*PI())*(V$8+V$9))*EXP(-0.5*(($A60-V$5)/IF($A60&lt;V$5,V$8,V$9))^2),0),0)</f>
        <v>0</v>
      </c>
      <c r="W60" s="78" t="n">
        <f aca="false">IF(AND(ISNUMBER($A60),$A60&gt;=W$6,$A60&lt;=W$7),IFERROR(W$10*2/(SQRT(2*PI())*(W$8+W$9))*EXP(-0.5*(($A60-W$5)/IF($A60&lt;W$5,W$8,W$9))^2),0),0)</f>
        <v>0</v>
      </c>
      <c r="X60" s="78" t="n">
        <f aca="false">IF(AND(ISNUMBER($A60),$A60&gt;=X$6,$A60&lt;=X$7),IFERROR(X$10*2/(SQRT(2*PI())*(X$8+X$9))*EXP(-0.5*(($A60-X$5)/IF($A60&lt;X$5,X$8,X$9))^2),0),0)</f>
        <v>0</v>
      </c>
      <c r="Y60" s="78" t="n">
        <f aca="false">IF(AND(ISNUMBER($A60),$A60&gt;=Y$6,$A60&lt;=Y$7),IFERROR(Y$10*2/(SQRT(2*PI())*(Y$8+Y$9))*EXP(-0.5*(($A60-Y$5)/IF($A60&lt;Y$5,Y$8,Y$9))^2),0),0)</f>
        <v>0</v>
      </c>
      <c r="Z60" s="78" t="n">
        <f aca="false">IF(AND(ISNUMBER($A60),$A60&gt;=Z$6,$A60&lt;=Z$7),IFERROR(Z$10*2/(SQRT(2*PI())*(Z$8+Z$9))*EXP(-0.5*(($A60-Z$5)/IF($A60&lt;Z$5,Z$8,Z$9))^2),0),0)</f>
        <v>0</v>
      </c>
      <c r="AA60" s="78" t="n">
        <f aca="false">IF(AND(ISNUMBER($A60),$A60&gt;=AA$6,$A60&lt;=AA$7),IFERROR(AA$10*2/(SQRT(2*PI())*(AA$8+AA$9))*EXP(-0.5*(($A60-AA$5)/IF($A60&lt;AA$5,AA$8,AA$9))^2),0),0)</f>
        <v>0</v>
      </c>
      <c r="AB60" s="78" t="n">
        <f aca="false">IF(AND(ISNUMBER($A60),$A60&gt;=AB$6,$A60&lt;=AB$7),IFERROR(AB$10*2/(SQRT(2*PI())*(AB$8+AB$9))*EXP(-0.5*(($A60-AB$5)/IF($A60&lt;AB$5,AB$8,AB$9))^2),0),0)</f>
        <v>0</v>
      </c>
      <c r="AC60" s="78" t="n">
        <f aca="false">IF(AND(ISNUMBER($A60),$A60&gt;=AC$6,$A60&lt;=AC$7),IFERROR(AC$10*2/(SQRT(2*PI())*(AC$8+AC$9))*EXP(-0.5*(($A60-AC$5)/IF($A60&lt;AC$5,AC$8,AC$9))^2),0),0)</f>
        <v>0</v>
      </c>
      <c r="AD60" s="78" t="n">
        <f aca="false">IF(AND(ISNUMBER($A60),$A60&gt;=AD$6,$A60&lt;=AD$7),IFERROR(AD$10*2/(SQRT(2*PI())*(AD$8+AD$9))*EXP(-0.5*(($A60-AD$5)/IF($A60&lt;AD$5,AD$8,AD$9))^2),0),0)</f>
        <v>0</v>
      </c>
      <c r="AE60" s="78" t="n">
        <f aca="false">IF(AND(ISNUMBER($A60),$A60&gt;=AE$6,$A60&lt;=AE$7),IFERROR(AE$10*2/(SQRT(2*PI())*(AE$8+AE$9))*EXP(-0.5*(($A60-AE$5)/IF($A60&lt;AE$5,AE$8,AE$9))^2),0),0)</f>
        <v>0</v>
      </c>
      <c r="AF60" s="78" t="n">
        <f aca="false">IF(AND(ISNUMBER($A60),$A60&gt;=AF$6,$A60&lt;=AF$7),IFERROR(AF$10*2/(SQRT(2*PI())*(AF$8+AF$9))*EXP(-0.5*(($A60-AF$5)/IF($A60&lt;AF$5,AF$8,AF$9))^2),0),0)</f>
        <v>0</v>
      </c>
      <c r="AG60" s="78" t="n">
        <f aca="false">IF(AND(ISNUMBER($A60),$A60&gt;=AG$6,$A60&lt;=AG$7),IFERROR(AG$10*2/(SQRT(2*PI())*(AG$8+AG$9))*EXP(-0.5*(($A60-AG$5)/IF($A60&lt;AG$5,AG$8,AG$9))^2),0),0)</f>
        <v>0</v>
      </c>
      <c r="AH60" s="78" t="n">
        <f aca="false">IF(AND(ISNUMBER($A60),$A60&gt;=AH$6,$A60&lt;=AH$7),IFERROR(AH$10*2/(SQRT(2*PI())*(AH$8+AH$9))*EXP(-0.5*(($A60-AH$5)/IF($A60&lt;AH$5,AH$8,AH$9))^2),0),0)</f>
        <v>0</v>
      </c>
      <c r="AI60" s="78" t="n">
        <f aca="false">IF(AND(ISNUMBER($A60),$A60&gt;=AI$6,$A60&lt;=AI$7),IFERROR(AI$10*2/(SQRT(2*PI())*(AI$8+AI$9))*EXP(-0.5*(($A60-AI$5)/IF($A60&lt;AI$5,AI$8,AI$9))^2),0),0)</f>
        <v>0</v>
      </c>
      <c r="AJ60" s="78" t="n">
        <f aca="false">IF(AND(ISNUMBER($A60),$A60&gt;=AJ$6,$A60&lt;=AJ$7),IFERROR(AJ$10*2/(SQRT(2*PI())*(AJ$8+AJ$9))*EXP(-0.5*(($A60-AJ$5)/IF($A60&lt;AJ$5,AJ$8,AJ$9))^2),0),0)</f>
        <v>0</v>
      </c>
      <c r="AK60" s="78" t="n">
        <f aca="false">IF(AND(ISNUMBER($A60),$A60&gt;=AK$6,$A60&lt;=AK$7),IFERROR(AK$10*2/(SQRT(2*PI())*(AK$8+AK$9))*EXP(-0.5*(($A60-AK$5)/IF($A60&lt;AK$5,AK$8,AK$9))^2),0),0)</f>
        <v>0</v>
      </c>
      <c r="AL60" s="78" t="n">
        <f aca="false">IF(AND(ISNUMBER($A60),$A60&gt;=AL$6,$A60&lt;=AL$7),IFERROR(AL$10*2/(SQRT(2*PI())*(AL$8+AL$9))*EXP(-0.5*(($A60-AL$5)/IF($A60&lt;AL$5,AL$8,AL$9))^2),0),0)</f>
        <v>0</v>
      </c>
      <c r="AM60" s="78" t="n">
        <f aca="false">IF(AND(ISNUMBER($A60),$A60&gt;=AM$6,$A60&lt;=AM$7),IFERROR(AM$10*2/(SQRT(2*PI())*(AM$8+AM$9))*EXP(-0.5*(($A60-AM$5)/IF($A60&lt;AM$5,AM$8,AM$9))^2),0),0)</f>
        <v>0</v>
      </c>
      <c r="AN60" s="78" t="n">
        <f aca="false">IF(AND(ISNUMBER($A60),$A60&gt;=AN$6,$A60&lt;=AN$7),IFERROR(AN$10*2/(SQRT(2*PI())*(AN$8+AN$9))*EXP(-0.5*(($A60-AN$5)/IF($A60&lt;AN$5,AN$8,AN$9))^2),0),0)</f>
        <v>0</v>
      </c>
      <c r="AO60" s="78" t="n">
        <f aca="false">IF(AND(ISNUMBER($A60),$A60&gt;=AO$6,$A60&lt;=AO$7),IFERROR(AO$10*2/(SQRT(2*PI())*(AO$8+AO$9))*EXP(-0.5*(($A60-AO$5)/IF($A60&lt;AO$5,AO$8,AO$9))^2),0),0)</f>
        <v>0</v>
      </c>
      <c r="AP60" s="78" t="n">
        <f aca="false">IF(AND(ISNUMBER($A60),$A60&gt;=AP$6,$A60&lt;=AP$7),IFERROR(AP$10*2/(SQRT(2*PI())*(AP$8+AP$9))*EXP(-0.5*(($A60-AP$5)/IF($A60&lt;AP$5,AP$8,AP$9))^2),0),0)</f>
        <v>0</v>
      </c>
      <c r="AQ60" s="78" t="n">
        <f aca="false">IF(AND(ISNUMBER($A60),$A60&gt;=AQ$6,$A60&lt;=AQ$7),IFERROR(AQ$10*2/(SQRT(2*PI())*(AQ$8+AQ$9))*EXP(-0.5*(($A60-AQ$5)/IF($A60&lt;AQ$5,AQ$8,AQ$9))^2),0),0)</f>
        <v>0</v>
      </c>
      <c r="AR60" s="78" t="n">
        <f aca="false">IF(AND(ISNUMBER($A60),$A60&gt;=AR$6,$A60&lt;=AR$7),IFERROR(AR$10*2/(SQRT(2*PI())*(AR$8+AR$9))*EXP(-0.5*(($A60-AR$5)/IF($A60&lt;AR$5,AR$8,AR$9))^2),0),0)</f>
        <v>0</v>
      </c>
      <c r="AS60" s="78" t="n">
        <f aca="false">IF(AND(ISNUMBER($A60),$A60&gt;=AS$6,$A60&lt;=AS$7),IFERROR(AS$10*2/(SQRT(2*PI())*(AS$8+AS$9))*EXP(-0.5*(($A60-AS$5)/IF($A60&lt;AS$5,AS$8,AS$9))^2),0),0)</f>
        <v>0</v>
      </c>
      <c r="AT60" s="78" t="n">
        <f aca="false">IF(AND(ISNUMBER($A60),$A60&gt;=AT$6,$A60&lt;=AT$7),IFERROR(AT$10*2/(SQRT(2*PI())*(AT$8+AT$9))*EXP(-0.5*(($A60-AT$5)/IF($A60&lt;AT$5,AT$8,AT$9))^2),0),0)</f>
        <v>0</v>
      </c>
      <c r="AU60" s="78" t="n">
        <f aca="false">IF(AND(ISNUMBER($A60),$A60&gt;=AU$6,$A60&lt;=AU$7),IFERROR(AU$10*2/(SQRT(2*PI())*(AU$8+AU$9))*EXP(-0.5*(($A60-AU$5)/IF($A60&lt;AU$5,AU$8,AU$9))^2),0),0)</f>
        <v>0</v>
      </c>
      <c r="AV60" s="78" t="n">
        <f aca="false">IF(AND(ISNUMBER($A60),$A60&gt;=AV$6,$A60&lt;=AV$7),IFERROR(AV$10*2/(SQRT(2*PI())*(AV$8+AV$9))*EXP(-0.5*(($A60-AV$5)/IF($A60&lt;AV$5,AV$8,AV$9))^2),0),0)</f>
        <v>0</v>
      </c>
      <c r="AW60" s="78" t="n">
        <f aca="false">IF(AND(ISNUMBER($A60),$A60&gt;=AW$6,$A60&lt;=AW$7),IFERROR(AW$10*2/(SQRT(2*PI())*(AW$8+AW$9))*EXP(-0.5*(($A60-AW$5)/IF($A60&lt;AW$5,AW$8,AW$9))^2),0),0)</f>
        <v>0</v>
      </c>
      <c r="AX60" s="78" t="n">
        <f aca="false">IF(AND(ISNUMBER($A60),$A60&gt;=AX$6,$A60&lt;=AX$7),IFERROR(AX$10*2/(SQRT(2*PI())*(AX$8+AX$9))*EXP(-0.5*(($A60-AX$5)/IF($A60&lt;AX$5,AX$8,AX$9))^2),0),0)</f>
        <v>0</v>
      </c>
      <c r="AY60" s="78" t="n">
        <f aca="false">IF(AND(ISNUMBER($A60),$A60&gt;=AY$6,$A60&lt;=AY$7),IFERROR(AY$10*2/(SQRT(2*PI())*(AY$8+AY$9))*EXP(-0.5*(($A60-AY$5)/IF($A60&lt;AY$5,AY$8,AY$9))^2),0),0)</f>
        <v>0</v>
      </c>
      <c r="AZ60" s="78" t="n">
        <f aca="false">IF(AND(ISNUMBER($A60),$A60&gt;=AZ$6,$A60&lt;=AZ$7),IFERROR(AZ$10*2/(SQRT(2*PI())*(AZ$8+AZ$9))*EXP(-0.5*(($A60-AZ$5)/IF($A60&lt;AZ$5,AZ$8,AZ$9))^2),0),0)</f>
        <v>0</v>
      </c>
      <c r="BA60" s="78" t="n">
        <f aca="false">IF(AND(ISNUMBER($A60),$A60&gt;=BA$6,$A60&lt;=BA$7),IFERROR(BA$10*2/(SQRT(2*PI())*(BA$8+BA$9))*EXP(-0.5*(($A60-BA$5)/IF($A60&lt;BA$5,BA$8,BA$9))^2),0),0)</f>
        <v>0</v>
      </c>
    </row>
    <row r="61" customFormat="false" ht="15" hidden="false" customHeight="false" outlineLevel="0" collapsed="false">
      <c r="A61" s="73" t="str">
        <f aca="false">IF(ISNUMBER('Batch Matches'!D61),'Batch Matches'!D61,"")</f>
        <v/>
      </c>
      <c r="B61" s="78" t="n">
        <f aca="false">SUM(G61:BA61)</f>
        <v>0</v>
      </c>
      <c r="C61" s="78" t="n">
        <f aca="false">MAX(G61:BA61)</f>
        <v>0</v>
      </c>
      <c r="D61" s="72" t="str">
        <f aca="false">IF(B61=0,"",MATCH(C61,G61:BA61,0))</f>
        <v/>
      </c>
      <c r="E61" s="78" t="n">
        <f aca="false">LARGE(G61:BA61,2)</f>
        <v>0</v>
      </c>
      <c r="F61" s="72" t="str">
        <f aca="false">IF(E61=0,"",MATCH(E61,G61:BA61,0))</f>
        <v/>
      </c>
      <c r="G61" s="78" t="n">
        <f aca="false">IF(AND(ISNUMBER($A61),$A61&gt;=G$6,$A61&lt;=G$7),IFERROR(G$10*2/(SQRT(2*PI())*(G$8+G$9))*EXP(-0.5*(($A61-G$5)/IF($A61&lt;G$5,G$8,G$9))^2),0),0)</f>
        <v>0</v>
      </c>
      <c r="H61" s="78" t="n">
        <f aca="false">IF(AND(ISNUMBER($A61),$A61&gt;=H$6,$A61&lt;=H$7),IFERROR(H$10*2/(SQRT(2*PI())*(H$8+H$9))*EXP(-0.5*(($A61-H$5)/IF($A61&lt;H$5,H$8,H$9))^2),0),0)</f>
        <v>0</v>
      </c>
      <c r="I61" s="78" t="n">
        <f aca="false">IF(AND(ISNUMBER($A61),$A61&gt;=I$6,$A61&lt;=I$7),IFERROR(I$10*2/(SQRT(2*PI())*(I$8+I$9))*EXP(-0.5*(($A61-I$5)/IF($A61&lt;I$5,I$8,I$9))^2),0),0)</f>
        <v>0</v>
      </c>
      <c r="J61" s="78" t="n">
        <f aca="false">IF(AND(ISNUMBER($A61),$A61&gt;=J$6,$A61&lt;=J$7),IFERROR(J$10*2/(SQRT(2*PI())*(J$8+J$9))*EXP(-0.5*(($A61-J$5)/IF($A61&lt;J$5,J$8,J$9))^2),0),0)</f>
        <v>0</v>
      </c>
      <c r="K61" s="78" t="n">
        <f aca="false">IF(AND(ISNUMBER($A61),$A61&gt;=K$6,$A61&lt;=K$7),IFERROR(K$10*2/(SQRT(2*PI())*(K$8+K$9))*EXP(-0.5*(($A61-K$5)/IF($A61&lt;K$5,K$8,K$9))^2),0),0)</f>
        <v>0</v>
      </c>
      <c r="L61" s="78" t="n">
        <f aca="false">IF(AND(ISNUMBER($A61),$A61&gt;=L$6,$A61&lt;=L$7),IFERROR(L$10*2/(SQRT(2*PI())*(L$8+L$9))*EXP(-0.5*(($A61-L$5)/IF($A61&lt;L$5,L$8,L$9))^2),0),0)</f>
        <v>0</v>
      </c>
      <c r="M61" s="78" t="n">
        <f aca="false">IF(AND(ISNUMBER($A61),$A61&gt;=M$6,$A61&lt;=M$7),IFERROR(M$10*2/(SQRT(2*PI())*(M$8+M$9))*EXP(-0.5*(($A61-M$5)/IF($A61&lt;M$5,M$8,M$9))^2),0),0)</f>
        <v>0</v>
      </c>
      <c r="N61" s="78" t="n">
        <f aca="false">IF(AND(ISNUMBER($A61),$A61&gt;=N$6,$A61&lt;=N$7),IFERROR(N$10*2/(SQRT(2*PI())*(N$8+N$9))*EXP(-0.5*(($A61-N$5)/IF($A61&lt;N$5,N$8,N$9))^2),0),0)</f>
        <v>0</v>
      </c>
      <c r="O61" s="78" t="n">
        <f aca="false">IF(AND(ISNUMBER($A61),$A61&gt;=O$6,$A61&lt;=O$7),IFERROR(O$10*2/(SQRT(2*PI())*(O$8+O$9))*EXP(-0.5*(($A61-O$5)/IF($A61&lt;O$5,O$8,O$9))^2),0),0)</f>
        <v>0</v>
      </c>
      <c r="P61" s="78" t="n">
        <f aca="false">IF(AND(ISNUMBER($A61),$A61&gt;=P$6,$A61&lt;=P$7),IFERROR(P$10*2/(SQRT(2*PI())*(P$8+P$9))*EXP(-0.5*(($A61-P$5)/IF($A61&lt;P$5,P$8,P$9))^2),0),0)</f>
        <v>0</v>
      </c>
      <c r="Q61" s="78" t="n">
        <f aca="false">IF(AND(ISNUMBER($A61),$A61&gt;=Q$6,$A61&lt;=Q$7),IFERROR(Q$10*2/(SQRT(2*PI())*(Q$8+Q$9))*EXP(-0.5*(($A61-Q$5)/IF($A61&lt;Q$5,Q$8,Q$9))^2),0),0)</f>
        <v>0</v>
      </c>
      <c r="R61" s="78" t="n">
        <f aca="false">IF(AND(ISNUMBER($A61),$A61&gt;=R$6,$A61&lt;=R$7),IFERROR(R$10*2/(SQRT(2*PI())*(R$8+R$9))*EXP(-0.5*(($A61-R$5)/IF($A61&lt;R$5,R$8,R$9))^2),0),0)</f>
        <v>0</v>
      </c>
      <c r="S61" s="78" t="n">
        <f aca="false">IF(AND(ISNUMBER($A61),$A61&gt;=S$6,$A61&lt;=S$7),IFERROR(S$10*2/(SQRT(2*PI())*(S$8+S$9))*EXP(-0.5*(($A61-S$5)/IF($A61&lt;S$5,S$8,S$9))^2),0),0)</f>
        <v>0</v>
      </c>
      <c r="T61" s="78" t="n">
        <f aca="false">IF(AND(ISNUMBER($A61),$A61&gt;=T$6,$A61&lt;=T$7),IFERROR(T$10*2/(SQRT(2*PI())*(T$8+T$9))*EXP(-0.5*(($A61-T$5)/IF($A61&lt;T$5,T$8,T$9))^2),0),0)</f>
        <v>0</v>
      </c>
      <c r="U61" s="78" t="n">
        <f aca="false">IF(AND(ISNUMBER($A61),$A61&gt;=U$6,$A61&lt;=U$7),IFERROR(U$10*2/(SQRT(2*PI())*(U$8+U$9))*EXP(-0.5*(($A61-U$5)/IF($A61&lt;U$5,U$8,U$9))^2),0),0)</f>
        <v>0</v>
      </c>
      <c r="V61" s="78" t="n">
        <f aca="false">IF(AND(ISNUMBER($A61),$A61&gt;=V$6,$A61&lt;=V$7),IFERROR(V$10*2/(SQRT(2*PI())*(V$8+V$9))*EXP(-0.5*(($A61-V$5)/IF($A61&lt;V$5,V$8,V$9))^2),0),0)</f>
        <v>0</v>
      </c>
      <c r="W61" s="78" t="n">
        <f aca="false">IF(AND(ISNUMBER($A61),$A61&gt;=W$6,$A61&lt;=W$7),IFERROR(W$10*2/(SQRT(2*PI())*(W$8+W$9))*EXP(-0.5*(($A61-W$5)/IF($A61&lt;W$5,W$8,W$9))^2),0),0)</f>
        <v>0</v>
      </c>
      <c r="X61" s="78" t="n">
        <f aca="false">IF(AND(ISNUMBER($A61),$A61&gt;=X$6,$A61&lt;=X$7),IFERROR(X$10*2/(SQRT(2*PI())*(X$8+X$9))*EXP(-0.5*(($A61-X$5)/IF($A61&lt;X$5,X$8,X$9))^2),0),0)</f>
        <v>0</v>
      </c>
      <c r="Y61" s="78" t="n">
        <f aca="false">IF(AND(ISNUMBER($A61),$A61&gt;=Y$6,$A61&lt;=Y$7),IFERROR(Y$10*2/(SQRT(2*PI())*(Y$8+Y$9))*EXP(-0.5*(($A61-Y$5)/IF($A61&lt;Y$5,Y$8,Y$9))^2),0),0)</f>
        <v>0</v>
      </c>
      <c r="Z61" s="78" t="n">
        <f aca="false">IF(AND(ISNUMBER($A61),$A61&gt;=Z$6,$A61&lt;=Z$7),IFERROR(Z$10*2/(SQRT(2*PI())*(Z$8+Z$9))*EXP(-0.5*(($A61-Z$5)/IF($A61&lt;Z$5,Z$8,Z$9))^2),0),0)</f>
        <v>0</v>
      </c>
      <c r="AA61" s="78" t="n">
        <f aca="false">IF(AND(ISNUMBER($A61),$A61&gt;=AA$6,$A61&lt;=AA$7),IFERROR(AA$10*2/(SQRT(2*PI())*(AA$8+AA$9))*EXP(-0.5*(($A61-AA$5)/IF($A61&lt;AA$5,AA$8,AA$9))^2),0),0)</f>
        <v>0</v>
      </c>
      <c r="AB61" s="78" t="n">
        <f aca="false">IF(AND(ISNUMBER($A61),$A61&gt;=AB$6,$A61&lt;=AB$7),IFERROR(AB$10*2/(SQRT(2*PI())*(AB$8+AB$9))*EXP(-0.5*(($A61-AB$5)/IF($A61&lt;AB$5,AB$8,AB$9))^2),0),0)</f>
        <v>0</v>
      </c>
      <c r="AC61" s="78" t="n">
        <f aca="false">IF(AND(ISNUMBER($A61),$A61&gt;=AC$6,$A61&lt;=AC$7),IFERROR(AC$10*2/(SQRT(2*PI())*(AC$8+AC$9))*EXP(-0.5*(($A61-AC$5)/IF($A61&lt;AC$5,AC$8,AC$9))^2),0),0)</f>
        <v>0</v>
      </c>
      <c r="AD61" s="78" t="n">
        <f aca="false">IF(AND(ISNUMBER($A61),$A61&gt;=AD$6,$A61&lt;=AD$7),IFERROR(AD$10*2/(SQRT(2*PI())*(AD$8+AD$9))*EXP(-0.5*(($A61-AD$5)/IF($A61&lt;AD$5,AD$8,AD$9))^2),0),0)</f>
        <v>0</v>
      </c>
      <c r="AE61" s="78" t="n">
        <f aca="false">IF(AND(ISNUMBER($A61),$A61&gt;=AE$6,$A61&lt;=AE$7),IFERROR(AE$10*2/(SQRT(2*PI())*(AE$8+AE$9))*EXP(-0.5*(($A61-AE$5)/IF($A61&lt;AE$5,AE$8,AE$9))^2),0),0)</f>
        <v>0</v>
      </c>
      <c r="AF61" s="78" t="n">
        <f aca="false">IF(AND(ISNUMBER($A61),$A61&gt;=AF$6,$A61&lt;=AF$7),IFERROR(AF$10*2/(SQRT(2*PI())*(AF$8+AF$9))*EXP(-0.5*(($A61-AF$5)/IF($A61&lt;AF$5,AF$8,AF$9))^2),0),0)</f>
        <v>0</v>
      </c>
      <c r="AG61" s="78" t="n">
        <f aca="false">IF(AND(ISNUMBER($A61),$A61&gt;=AG$6,$A61&lt;=AG$7),IFERROR(AG$10*2/(SQRT(2*PI())*(AG$8+AG$9))*EXP(-0.5*(($A61-AG$5)/IF($A61&lt;AG$5,AG$8,AG$9))^2),0),0)</f>
        <v>0</v>
      </c>
      <c r="AH61" s="78" t="n">
        <f aca="false">IF(AND(ISNUMBER($A61),$A61&gt;=AH$6,$A61&lt;=AH$7),IFERROR(AH$10*2/(SQRT(2*PI())*(AH$8+AH$9))*EXP(-0.5*(($A61-AH$5)/IF($A61&lt;AH$5,AH$8,AH$9))^2),0),0)</f>
        <v>0</v>
      </c>
      <c r="AI61" s="78" t="n">
        <f aca="false">IF(AND(ISNUMBER($A61),$A61&gt;=AI$6,$A61&lt;=AI$7),IFERROR(AI$10*2/(SQRT(2*PI())*(AI$8+AI$9))*EXP(-0.5*(($A61-AI$5)/IF($A61&lt;AI$5,AI$8,AI$9))^2),0),0)</f>
        <v>0</v>
      </c>
      <c r="AJ61" s="78" t="n">
        <f aca="false">IF(AND(ISNUMBER($A61),$A61&gt;=AJ$6,$A61&lt;=AJ$7),IFERROR(AJ$10*2/(SQRT(2*PI())*(AJ$8+AJ$9))*EXP(-0.5*(($A61-AJ$5)/IF($A61&lt;AJ$5,AJ$8,AJ$9))^2),0),0)</f>
        <v>0</v>
      </c>
      <c r="AK61" s="78" t="n">
        <f aca="false">IF(AND(ISNUMBER($A61),$A61&gt;=AK$6,$A61&lt;=AK$7),IFERROR(AK$10*2/(SQRT(2*PI())*(AK$8+AK$9))*EXP(-0.5*(($A61-AK$5)/IF($A61&lt;AK$5,AK$8,AK$9))^2),0),0)</f>
        <v>0</v>
      </c>
      <c r="AL61" s="78" t="n">
        <f aca="false">IF(AND(ISNUMBER($A61),$A61&gt;=AL$6,$A61&lt;=AL$7),IFERROR(AL$10*2/(SQRT(2*PI())*(AL$8+AL$9))*EXP(-0.5*(($A61-AL$5)/IF($A61&lt;AL$5,AL$8,AL$9))^2),0),0)</f>
        <v>0</v>
      </c>
      <c r="AM61" s="78" t="n">
        <f aca="false">IF(AND(ISNUMBER($A61),$A61&gt;=AM$6,$A61&lt;=AM$7),IFERROR(AM$10*2/(SQRT(2*PI())*(AM$8+AM$9))*EXP(-0.5*(($A61-AM$5)/IF($A61&lt;AM$5,AM$8,AM$9))^2),0),0)</f>
        <v>0</v>
      </c>
      <c r="AN61" s="78" t="n">
        <f aca="false">IF(AND(ISNUMBER($A61),$A61&gt;=AN$6,$A61&lt;=AN$7),IFERROR(AN$10*2/(SQRT(2*PI())*(AN$8+AN$9))*EXP(-0.5*(($A61-AN$5)/IF($A61&lt;AN$5,AN$8,AN$9))^2),0),0)</f>
        <v>0</v>
      </c>
      <c r="AO61" s="78" t="n">
        <f aca="false">IF(AND(ISNUMBER($A61),$A61&gt;=AO$6,$A61&lt;=AO$7),IFERROR(AO$10*2/(SQRT(2*PI())*(AO$8+AO$9))*EXP(-0.5*(($A61-AO$5)/IF($A61&lt;AO$5,AO$8,AO$9))^2),0),0)</f>
        <v>0</v>
      </c>
      <c r="AP61" s="78" t="n">
        <f aca="false">IF(AND(ISNUMBER($A61),$A61&gt;=AP$6,$A61&lt;=AP$7),IFERROR(AP$10*2/(SQRT(2*PI())*(AP$8+AP$9))*EXP(-0.5*(($A61-AP$5)/IF($A61&lt;AP$5,AP$8,AP$9))^2),0),0)</f>
        <v>0</v>
      </c>
      <c r="AQ61" s="78" t="n">
        <f aca="false">IF(AND(ISNUMBER($A61),$A61&gt;=AQ$6,$A61&lt;=AQ$7),IFERROR(AQ$10*2/(SQRT(2*PI())*(AQ$8+AQ$9))*EXP(-0.5*(($A61-AQ$5)/IF($A61&lt;AQ$5,AQ$8,AQ$9))^2),0),0)</f>
        <v>0</v>
      </c>
      <c r="AR61" s="78" t="n">
        <f aca="false">IF(AND(ISNUMBER($A61),$A61&gt;=AR$6,$A61&lt;=AR$7),IFERROR(AR$10*2/(SQRT(2*PI())*(AR$8+AR$9))*EXP(-0.5*(($A61-AR$5)/IF($A61&lt;AR$5,AR$8,AR$9))^2),0),0)</f>
        <v>0</v>
      </c>
      <c r="AS61" s="78" t="n">
        <f aca="false">IF(AND(ISNUMBER($A61),$A61&gt;=AS$6,$A61&lt;=AS$7),IFERROR(AS$10*2/(SQRT(2*PI())*(AS$8+AS$9))*EXP(-0.5*(($A61-AS$5)/IF($A61&lt;AS$5,AS$8,AS$9))^2),0),0)</f>
        <v>0</v>
      </c>
      <c r="AT61" s="78" t="n">
        <f aca="false">IF(AND(ISNUMBER($A61),$A61&gt;=AT$6,$A61&lt;=AT$7),IFERROR(AT$10*2/(SQRT(2*PI())*(AT$8+AT$9))*EXP(-0.5*(($A61-AT$5)/IF($A61&lt;AT$5,AT$8,AT$9))^2),0),0)</f>
        <v>0</v>
      </c>
      <c r="AU61" s="78" t="n">
        <f aca="false">IF(AND(ISNUMBER($A61),$A61&gt;=AU$6,$A61&lt;=AU$7),IFERROR(AU$10*2/(SQRT(2*PI())*(AU$8+AU$9))*EXP(-0.5*(($A61-AU$5)/IF($A61&lt;AU$5,AU$8,AU$9))^2),0),0)</f>
        <v>0</v>
      </c>
      <c r="AV61" s="78" t="n">
        <f aca="false">IF(AND(ISNUMBER($A61),$A61&gt;=AV$6,$A61&lt;=AV$7),IFERROR(AV$10*2/(SQRT(2*PI())*(AV$8+AV$9))*EXP(-0.5*(($A61-AV$5)/IF($A61&lt;AV$5,AV$8,AV$9))^2),0),0)</f>
        <v>0</v>
      </c>
      <c r="AW61" s="78" t="n">
        <f aca="false">IF(AND(ISNUMBER($A61),$A61&gt;=AW$6,$A61&lt;=AW$7),IFERROR(AW$10*2/(SQRT(2*PI())*(AW$8+AW$9))*EXP(-0.5*(($A61-AW$5)/IF($A61&lt;AW$5,AW$8,AW$9))^2),0),0)</f>
        <v>0</v>
      </c>
      <c r="AX61" s="78" t="n">
        <f aca="false">IF(AND(ISNUMBER($A61),$A61&gt;=AX$6,$A61&lt;=AX$7),IFERROR(AX$10*2/(SQRT(2*PI())*(AX$8+AX$9))*EXP(-0.5*(($A61-AX$5)/IF($A61&lt;AX$5,AX$8,AX$9))^2),0),0)</f>
        <v>0</v>
      </c>
      <c r="AY61" s="78" t="n">
        <f aca="false">IF(AND(ISNUMBER($A61),$A61&gt;=AY$6,$A61&lt;=AY$7),IFERROR(AY$10*2/(SQRT(2*PI())*(AY$8+AY$9))*EXP(-0.5*(($A61-AY$5)/IF($A61&lt;AY$5,AY$8,AY$9))^2),0),0)</f>
        <v>0</v>
      </c>
      <c r="AZ61" s="78" t="n">
        <f aca="false">IF(AND(ISNUMBER($A61),$A61&gt;=AZ$6,$A61&lt;=AZ$7),IFERROR(AZ$10*2/(SQRT(2*PI())*(AZ$8+AZ$9))*EXP(-0.5*(($A61-AZ$5)/IF($A61&lt;AZ$5,AZ$8,AZ$9))^2),0),0)</f>
        <v>0</v>
      </c>
      <c r="BA61" s="78" t="n">
        <f aca="false">IF(AND(ISNUMBER($A61),$A61&gt;=BA$6,$A61&lt;=BA$7),IFERROR(BA$10*2/(SQRT(2*PI())*(BA$8+BA$9))*EXP(-0.5*(($A61-BA$5)/IF($A61&lt;BA$5,BA$8,BA$9))^2),0),0)</f>
        <v>0</v>
      </c>
    </row>
    <row r="62" customFormat="false" ht="15" hidden="false" customHeight="false" outlineLevel="0" collapsed="false">
      <c r="A62" s="73" t="str">
        <f aca="false">IF(ISNUMBER('Batch Matches'!D62),'Batch Matches'!D62,"")</f>
        <v/>
      </c>
      <c r="B62" s="78" t="n">
        <f aca="false">SUM(G62:BA62)</f>
        <v>0</v>
      </c>
      <c r="C62" s="78" t="n">
        <f aca="false">MAX(G62:BA62)</f>
        <v>0</v>
      </c>
      <c r="D62" s="72" t="str">
        <f aca="false">IF(B62=0,"",MATCH(C62,G62:BA62,0))</f>
        <v/>
      </c>
      <c r="E62" s="78" t="n">
        <f aca="false">LARGE(G62:BA62,2)</f>
        <v>0</v>
      </c>
      <c r="F62" s="72" t="str">
        <f aca="false">IF(E62=0,"",MATCH(E62,G62:BA62,0))</f>
        <v/>
      </c>
      <c r="G62" s="78" t="n">
        <f aca="false">IF(AND(ISNUMBER($A62),$A62&gt;=G$6,$A62&lt;=G$7),IFERROR(G$10*2/(SQRT(2*PI())*(G$8+G$9))*EXP(-0.5*(($A62-G$5)/IF($A62&lt;G$5,G$8,G$9))^2),0),0)</f>
        <v>0</v>
      </c>
      <c r="H62" s="78" t="n">
        <f aca="false">IF(AND(ISNUMBER($A62),$A62&gt;=H$6,$A62&lt;=H$7),IFERROR(H$10*2/(SQRT(2*PI())*(H$8+H$9))*EXP(-0.5*(($A62-H$5)/IF($A62&lt;H$5,H$8,H$9))^2),0),0)</f>
        <v>0</v>
      </c>
      <c r="I62" s="78" t="n">
        <f aca="false">IF(AND(ISNUMBER($A62),$A62&gt;=I$6,$A62&lt;=I$7),IFERROR(I$10*2/(SQRT(2*PI())*(I$8+I$9))*EXP(-0.5*(($A62-I$5)/IF($A62&lt;I$5,I$8,I$9))^2),0),0)</f>
        <v>0</v>
      </c>
      <c r="J62" s="78" t="n">
        <f aca="false">IF(AND(ISNUMBER($A62),$A62&gt;=J$6,$A62&lt;=J$7),IFERROR(J$10*2/(SQRT(2*PI())*(J$8+J$9))*EXP(-0.5*(($A62-J$5)/IF($A62&lt;J$5,J$8,J$9))^2),0),0)</f>
        <v>0</v>
      </c>
      <c r="K62" s="78" t="n">
        <f aca="false">IF(AND(ISNUMBER($A62),$A62&gt;=K$6,$A62&lt;=K$7),IFERROR(K$10*2/(SQRT(2*PI())*(K$8+K$9))*EXP(-0.5*(($A62-K$5)/IF($A62&lt;K$5,K$8,K$9))^2),0),0)</f>
        <v>0</v>
      </c>
      <c r="L62" s="78" t="n">
        <f aca="false">IF(AND(ISNUMBER($A62),$A62&gt;=L$6,$A62&lt;=L$7),IFERROR(L$10*2/(SQRT(2*PI())*(L$8+L$9))*EXP(-0.5*(($A62-L$5)/IF($A62&lt;L$5,L$8,L$9))^2),0),0)</f>
        <v>0</v>
      </c>
      <c r="M62" s="78" t="n">
        <f aca="false">IF(AND(ISNUMBER($A62),$A62&gt;=M$6,$A62&lt;=M$7),IFERROR(M$10*2/(SQRT(2*PI())*(M$8+M$9))*EXP(-0.5*(($A62-M$5)/IF($A62&lt;M$5,M$8,M$9))^2),0),0)</f>
        <v>0</v>
      </c>
      <c r="N62" s="78" t="n">
        <f aca="false">IF(AND(ISNUMBER($A62),$A62&gt;=N$6,$A62&lt;=N$7),IFERROR(N$10*2/(SQRT(2*PI())*(N$8+N$9))*EXP(-0.5*(($A62-N$5)/IF($A62&lt;N$5,N$8,N$9))^2),0),0)</f>
        <v>0</v>
      </c>
      <c r="O62" s="78" t="n">
        <f aca="false">IF(AND(ISNUMBER($A62),$A62&gt;=O$6,$A62&lt;=O$7),IFERROR(O$10*2/(SQRT(2*PI())*(O$8+O$9))*EXP(-0.5*(($A62-O$5)/IF($A62&lt;O$5,O$8,O$9))^2),0),0)</f>
        <v>0</v>
      </c>
      <c r="P62" s="78" t="n">
        <f aca="false">IF(AND(ISNUMBER($A62),$A62&gt;=P$6,$A62&lt;=P$7),IFERROR(P$10*2/(SQRT(2*PI())*(P$8+P$9))*EXP(-0.5*(($A62-P$5)/IF($A62&lt;P$5,P$8,P$9))^2),0),0)</f>
        <v>0</v>
      </c>
      <c r="Q62" s="78" t="n">
        <f aca="false">IF(AND(ISNUMBER($A62),$A62&gt;=Q$6,$A62&lt;=Q$7),IFERROR(Q$10*2/(SQRT(2*PI())*(Q$8+Q$9))*EXP(-0.5*(($A62-Q$5)/IF($A62&lt;Q$5,Q$8,Q$9))^2),0),0)</f>
        <v>0</v>
      </c>
      <c r="R62" s="78" t="n">
        <f aca="false">IF(AND(ISNUMBER($A62),$A62&gt;=R$6,$A62&lt;=R$7),IFERROR(R$10*2/(SQRT(2*PI())*(R$8+R$9))*EXP(-0.5*(($A62-R$5)/IF($A62&lt;R$5,R$8,R$9))^2),0),0)</f>
        <v>0</v>
      </c>
      <c r="S62" s="78" t="n">
        <f aca="false">IF(AND(ISNUMBER($A62),$A62&gt;=S$6,$A62&lt;=S$7),IFERROR(S$10*2/(SQRT(2*PI())*(S$8+S$9))*EXP(-0.5*(($A62-S$5)/IF($A62&lt;S$5,S$8,S$9))^2),0),0)</f>
        <v>0</v>
      </c>
      <c r="T62" s="78" t="n">
        <f aca="false">IF(AND(ISNUMBER($A62),$A62&gt;=T$6,$A62&lt;=T$7),IFERROR(T$10*2/(SQRT(2*PI())*(T$8+T$9))*EXP(-0.5*(($A62-T$5)/IF($A62&lt;T$5,T$8,T$9))^2),0),0)</f>
        <v>0</v>
      </c>
      <c r="U62" s="78" t="n">
        <f aca="false">IF(AND(ISNUMBER($A62),$A62&gt;=U$6,$A62&lt;=U$7),IFERROR(U$10*2/(SQRT(2*PI())*(U$8+U$9))*EXP(-0.5*(($A62-U$5)/IF($A62&lt;U$5,U$8,U$9))^2),0),0)</f>
        <v>0</v>
      </c>
      <c r="V62" s="78" t="n">
        <f aca="false">IF(AND(ISNUMBER($A62),$A62&gt;=V$6,$A62&lt;=V$7),IFERROR(V$10*2/(SQRT(2*PI())*(V$8+V$9))*EXP(-0.5*(($A62-V$5)/IF($A62&lt;V$5,V$8,V$9))^2),0),0)</f>
        <v>0</v>
      </c>
      <c r="W62" s="78" t="n">
        <f aca="false">IF(AND(ISNUMBER($A62),$A62&gt;=W$6,$A62&lt;=W$7),IFERROR(W$10*2/(SQRT(2*PI())*(W$8+W$9))*EXP(-0.5*(($A62-W$5)/IF($A62&lt;W$5,W$8,W$9))^2),0),0)</f>
        <v>0</v>
      </c>
      <c r="X62" s="78" t="n">
        <f aca="false">IF(AND(ISNUMBER($A62),$A62&gt;=X$6,$A62&lt;=X$7),IFERROR(X$10*2/(SQRT(2*PI())*(X$8+X$9))*EXP(-0.5*(($A62-X$5)/IF($A62&lt;X$5,X$8,X$9))^2),0),0)</f>
        <v>0</v>
      </c>
      <c r="Y62" s="78" t="n">
        <f aca="false">IF(AND(ISNUMBER($A62),$A62&gt;=Y$6,$A62&lt;=Y$7),IFERROR(Y$10*2/(SQRT(2*PI())*(Y$8+Y$9))*EXP(-0.5*(($A62-Y$5)/IF($A62&lt;Y$5,Y$8,Y$9))^2),0),0)</f>
        <v>0</v>
      </c>
      <c r="Z62" s="78" t="n">
        <f aca="false">IF(AND(ISNUMBER($A62),$A62&gt;=Z$6,$A62&lt;=Z$7),IFERROR(Z$10*2/(SQRT(2*PI())*(Z$8+Z$9))*EXP(-0.5*(($A62-Z$5)/IF($A62&lt;Z$5,Z$8,Z$9))^2),0),0)</f>
        <v>0</v>
      </c>
      <c r="AA62" s="78" t="n">
        <f aca="false">IF(AND(ISNUMBER($A62),$A62&gt;=AA$6,$A62&lt;=AA$7),IFERROR(AA$10*2/(SQRT(2*PI())*(AA$8+AA$9))*EXP(-0.5*(($A62-AA$5)/IF($A62&lt;AA$5,AA$8,AA$9))^2),0),0)</f>
        <v>0</v>
      </c>
      <c r="AB62" s="78" t="n">
        <f aca="false">IF(AND(ISNUMBER($A62),$A62&gt;=AB$6,$A62&lt;=AB$7),IFERROR(AB$10*2/(SQRT(2*PI())*(AB$8+AB$9))*EXP(-0.5*(($A62-AB$5)/IF($A62&lt;AB$5,AB$8,AB$9))^2),0),0)</f>
        <v>0</v>
      </c>
      <c r="AC62" s="78" t="n">
        <f aca="false">IF(AND(ISNUMBER($A62),$A62&gt;=AC$6,$A62&lt;=AC$7),IFERROR(AC$10*2/(SQRT(2*PI())*(AC$8+AC$9))*EXP(-0.5*(($A62-AC$5)/IF($A62&lt;AC$5,AC$8,AC$9))^2),0),0)</f>
        <v>0</v>
      </c>
      <c r="AD62" s="78" t="n">
        <f aca="false">IF(AND(ISNUMBER($A62),$A62&gt;=AD$6,$A62&lt;=AD$7),IFERROR(AD$10*2/(SQRT(2*PI())*(AD$8+AD$9))*EXP(-0.5*(($A62-AD$5)/IF($A62&lt;AD$5,AD$8,AD$9))^2),0),0)</f>
        <v>0</v>
      </c>
      <c r="AE62" s="78" t="n">
        <f aca="false">IF(AND(ISNUMBER($A62),$A62&gt;=AE$6,$A62&lt;=AE$7),IFERROR(AE$10*2/(SQRT(2*PI())*(AE$8+AE$9))*EXP(-0.5*(($A62-AE$5)/IF($A62&lt;AE$5,AE$8,AE$9))^2),0),0)</f>
        <v>0</v>
      </c>
      <c r="AF62" s="78" t="n">
        <f aca="false">IF(AND(ISNUMBER($A62),$A62&gt;=AF$6,$A62&lt;=AF$7),IFERROR(AF$10*2/(SQRT(2*PI())*(AF$8+AF$9))*EXP(-0.5*(($A62-AF$5)/IF($A62&lt;AF$5,AF$8,AF$9))^2),0),0)</f>
        <v>0</v>
      </c>
      <c r="AG62" s="78" t="n">
        <f aca="false">IF(AND(ISNUMBER($A62),$A62&gt;=AG$6,$A62&lt;=AG$7),IFERROR(AG$10*2/(SQRT(2*PI())*(AG$8+AG$9))*EXP(-0.5*(($A62-AG$5)/IF($A62&lt;AG$5,AG$8,AG$9))^2),0),0)</f>
        <v>0</v>
      </c>
      <c r="AH62" s="78" t="n">
        <f aca="false">IF(AND(ISNUMBER($A62),$A62&gt;=AH$6,$A62&lt;=AH$7),IFERROR(AH$10*2/(SQRT(2*PI())*(AH$8+AH$9))*EXP(-0.5*(($A62-AH$5)/IF($A62&lt;AH$5,AH$8,AH$9))^2),0),0)</f>
        <v>0</v>
      </c>
      <c r="AI62" s="78" t="n">
        <f aca="false">IF(AND(ISNUMBER($A62),$A62&gt;=AI$6,$A62&lt;=AI$7),IFERROR(AI$10*2/(SQRT(2*PI())*(AI$8+AI$9))*EXP(-0.5*(($A62-AI$5)/IF($A62&lt;AI$5,AI$8,AI$9))^2),0),0)</f>
        <v>0</v>
      </c>
      <c r="AJ62" s="78" t="n">
        <f aca="false">IF(AND(ISNUMBER($A62),$A62&gt;=AJ$6,$A62&lt;=AJ$7),IFERROR(AJ$10*2/(SQRT(2*PI())*(AJ$8+AJ$9))*EXP(-0.5*(($A62-AJ$5)/IF($A62&lt;AJ$5,AJ$8,AJ$9))^2),0),0)</f>
        <v>0</v>
      </c>
      <c r="AK62" s="78" t="n">
        <f aca="false">IF(AND(ISNUMBER($A62),$A62&gt;=AK$6,$A62&lt;=AK$7),IFERROR(AK$10*2/(SQRT(2*PI())*(AK$8+AK$9))*EXP(-0.5*(($A62-AK$5)/IF($A62&lt;AK$5,AK$8,AK$9))^2),0),0)</f>
        <v>0</v>
      </c>
      <c r="AL62" s="78" t="n">
        <f aca="false">IF(AND(ISNUMBER($A62),$A62&gt;=AL$6,$A62&lt;=AL$7),IFERROR(AL$10*2/(SQRT(2*PI())*(AL$8+AL$9))*EXP(-0.5*(($A62-AL$5)/IF($A62&lt;AL$5,AL$8,AL$9))^2),0),0)</f>
        <v>0</v>
      </c>
      <c r="AM62" s="78" t="n">
        <f aca="false">IF(AND(ISNUMBER($A62),$A62&gt;=AM$6,$A62&lt;=AM$7),IFERROR(AM$10*2/(SQRT(2*PI())*(AM$8+AM$9))*EXP(-0.5*(($A62-AM$5)/IF($A62&lt;AM$5,AM$8,AM$9))^2),0),0)</f>
        <v>0</v>
      </c>
      <c r="AN62" s="78" t="n">
        <f aca="false">IF(AND(ISNUMBER($A62),$A62&gt;=AN$6,$A62&lt;=AN$7),IFERROR(AN$10*2/(SQRT(2*PI())*(AN$8+AN$9))*EXP(-0.5*(($A62-AN$5)/IF($A62&lt;AN$5,AN$8,AN$9))^2),0),0)</f>
        <v>0</v>
      </c>
      <c r="AO62" s="78" t="n">
        <f aca="false">IF(AND(ISNUMBER($A62),$A62&gt;=AO$6,$A62&lt;=AO$7),IFERROR(AO$10*2/(SQRT(2*PI())*(AO$8+AO$9))*EXP(-0.5*(($A62-AO$5)/IF($A62&lt;AO$5,AO$8,AO$9))^2),0),0)</f>
        <v>0</v>
      </c>
      <c r="AP62" s="78" t="n">
        <f aca="false">IF(AND(ISNUMBER($A62),$A62&gt;=AP$6,$A62&lt;=AP$7),IFERROR(AP$10*2/(SQRT(2*PI())*(AP$8+AP$9))*EXP(-0.5*(($A62-AP$5)/IF($A62&lt;AP$5,AP$8,AP$9))^2),0),0)</f>
        <v>0</v>
      </c>
      <c r="AQ62" s="78" t="n">
        <f aca="false">IF(AND(ISNUMBER($A62),$A62&gt;=AQ$6,$A62&lt;=AQ$7),IFERROR(AQ$10*2/(SQRT(2*PI())*(AQ$8+AQ$9))*EXP(-0.5*(($A62-AQ$5)/IF($A62&lt;AQ$5,AQ$8,AQ$9))^2),0),0)</f>
        <v>0</v>
      </c>
      <c r="AR62" s="78" t="n">
        <f aca="false">IF(AND(ISNUMBER($A62),$A62&gt;=AR$6,$A62&lt;=AR$7),IFERROR(AR$10*2/(SQRT(2*PI())*(AR$8+AR$9))*EXP(-0.5*(($A62-AR$5)/IF($A62&lt;AR$5,AR$8,AR$9))^2),0),0)</f>
        <v>0</v>
      </c>
      <c r="AS62" s="78" t="n">
        <f aca="false">IF(AND(ISNUMBER($A62),$A62&gt;=AS$6,$A62&lt;=AS$7),IFERROR(AS$10*2/(SQRT(2*PI())*(AS$8+AS$9))*EXP(-0.5*(($A62-AS$5)/IF($A62&lt;AS$5,AS$8,AS$9))^2),0),0)</f>
        <v>0</v>
      </c>
      <c r="AT62" s="78" t="n">
        <f aca="false">IF(AND(ISNUMBER($A62),$A62&gt;=AT$6,$A62&lt;=AT$7),IFERROR(AT$10*2/(SQRT(2*PI())*(AT$8+AT$9))*EXP(-0.5*(($A62-AT$5)/IF($A62&lt;AT$5,AT$8,AT$9))^2),0),0)</f>
        <v>0</v>
      </c>
      <c r="AU62" s="78" t="n">
        <f aca="false">IF(AND(ISNUMBER($A62),$A62&gt;=AU$6,$A62&lt;=AU$7),IFERROR(AU$10*2/(SQRT(2*PI())*(AU$8+AU$9))*EXP(-0.5*(($A62-AU$5)/IF($A62&lt;AU$5,AU$8,AU$9))^2),0),0)</f>
        <v>0</v>
      </c>
      <c r="AV62" s="78" t="n">
        <f aca="false">IF(AND(ISNUMBER($A62),$A62&gt;=AV$6,$A62&lt;=AV$7),IFERROR(AV$10*2/(SQRT(2*PI())*(AV$8+AV$9))*EXP(-0.5*(($A62-AV$5)/IF($A62&lt;AV$5,AV$8,AV$9))^2),0),0)</f>
        <v>0</v>
      </c>
      <c r="AW62" s="78" t="n">
        <f aca="false">IF(AND(ISNUMBER($A62),$A62&gt;=AW$6,$A62&lt;=AW$7),IFERROR(AW$10*2/(SQRT(2*PI())*(AW$8+AW$9))*EXP(-0.5*(($A62-AW$5)/IF($A62&lt;AW$5,AW$8,AW$9))^2),0),0)</f>
        <v>0</v>
      </c>
      <c r="AX62" s="78" t="n">
        <f aca="false">IF(AND(ISNUMBER($A62),$A62&gt;=AX$6,$A62&lt;=AX$7),IFERROR(AX$10*2/(SQRT(2*PI())*(AX$8+AX$9))*EXP(-0.5*(($A62-AX$5)/IF($A62&lt;AX$5,AX$8,AX$9))^2),0),0)</f>
        <v>0</v>
      </c>
      <c r="AY62" s="78" t="n">
        <f aca="false">IF(AND(ISNUMBER($A62),$A62&gt;=AY$6,$A62&lt;=AY$7),IFERROR(AY$10*2/(SQRT(2*PI())*(AY$8+AY$9))*EXP(-0.5*(($A62-AY$5)/IF($A62&lt;AY$5,AY$8,AY$9))^2),0),0)</f>
        <v>0</v>
      </c>
      <c r="AZ62" s="78" t="n">
        <f aca="false">IF(AND(ISNUMBER($A62),$A62&gt;=AZ$6,$A62&lt;=AZ$7),IFERROR(AZ$10*2/(SQRT(2*PI())*(AZ$8+AZ$9))*EXP(-0.5*(($A62-AZ$5)/IF($A62&lt;AZ$5,AZ$8,AZ$9))^2),0),0)</f>
        <v>0</v>
      </c>
      <c r="BA62" s="78" t="n">
        <f aca="false">IF(AND(ISNUMBER($A62),$A62&gt;=BA$6,$A62&lt;=BA$7),IFERROR(BA$10*2/(SQRT(2*PI())*(BA$8+BA$9))*EXP(-0.5*(($A62-BA$5)/IF($A62&lt;BA$5,BA$8,BA$9))^2),0),0)</f>
        <v>0</v>
      </c>
    </row>
    <row r="63" customFormat="false" ht="15" hidden="false" customHeight="false" outlineLevel="0" collapsed="false">
      <c r="A63" s="73" t="str">
        <f aca="false">IF(ISNUMBER('Batch Matches'!D63),'Batch Matches'!D63,"")</f>
        <v/>
      </c>
      <c r="B63" s="78" t="n">
        <f aca="false">SUM(G63:BA63)</f>
        <v>0</v>
      </c>
      <c r="C63" s="78" t="n">
        <f aca="false">MAX(G63:BA63)</f>
        <v>0</v>
      </c>
      <c r="D63" s="72" t="str">
        <f aca="false">IF(B63=0,"",MATCH(C63,G63:BA63,0))</f>
        <v/>
      </c>
      <c r="E63" s="78" t="n">
        <f aca="false">LARGE(G63:BA63,2)</f>
        <v>0</v>
      </c>
      <c r="F63" s="72" t="str">
        <f aca="false">IF(E63=0,"",MATCH(E63,G63:BA63,0))</f>
        <v/>
      </c>
      <c r="G63" s="78" t="n">
        <f aca="false">IF(AND(ISNUMBER($A63),$A63&gt;=G$6,$A63&lt;=G$7),IFERROR(G$10*2/(SQRT(2*PI())*(G$8+G$9))*EXP(-0.5*(($A63-G$5)/IF($A63&lt;G$5,G$8,G$9))^2),0),0)</f>
        <v>0</v>
      </c>
      <c r="H63" s="78" t="n">
        <f aca="false">IF(AND(ISNUMBER($A63),$A63&gt;=H$6,$A63&lt;=H$7),IFERROR(H$10*2/(SQRT(2*PI())*(H$8+H$9))*EXP(-0.5*(($A63-H$5)/IF($A63&lt;H$5,H$8,H$9))^2),0),0)</f>
        <v>0</v>
      </c>
      <c r="I63" s="78" t="n">
        <f aca="false">IF(AND(ISNUMBER($A63),$A63&gt;=I$6,$A63&lt;=I$7),IFERROR(I$10*2/(SQRT(2*PI())*(I$8+I$9))*EXP(-0.5*(($A63-I$5)/IF($A63&lt;I$5,I$8,I$9))^2),0),0)</f>
        <v>0</v>
      </c>
      <c r="J63" s="78" t="n">
        <f aca="false">IF(AND(ISNUMBER($A63),$A63&gt;=J$6,$A63&lt;=J$7),IFERROR(J$10*2/(SQRT(2*PI())*(J$8+J$9))*EXP(-0.5*(($A63-J$5)/IF($A63&lt;J$5,J$8,J$9))^2),0),0)</f>
        <v>0</v>
      </c>
      <c r="K63" s="78" t="n">
        <f aca="false">IF(AND(ISNUMBER($A63),$A63&gt;=K$6,$A63&lt;=K$7),IFERROR(K$10*2/(SQRT(2*PI())*(K$8+K$9))*EXP(-0.5*(($A63-K$5)/IF($A63&lt;K$5,K$8,K$9))^2),0),0)</f>
        <v>0</v>
      </c>
      <c r="L63" s="78" t="n">
        <f aca="false">IF(AND(ISNUMBER($A63),$A63&gt;=L$6,$A63&lt;=L$7),IFERROR(L$10*2/(SQRT(2*PI())*(L$8+L$9))*EXP(-0.5*(($A63-L$5)/IF($A63&lt;L$5,L$8,L$9))^2),0),0)</f>
        <v>0</v>
      </c>
      <c r="M63" s="78" t="n">
        <f aca="false">IF(AND(ISNUMBER($A63),$A63&gt;=M$6,$A63&lt;=M$7),IFERROR(M$10*2/(SQRT(2*PI())*(M$8+M$9))*EXP(-0.5*(($A63-M$5)/IF($A63&lt;M$5,M$8,M$9))^2),0),0)</f>
        <v>0</v>
      </c>
      <c r="N63" s="78" t="n">
        <f aca="false">IF(AND(ISNUMBER($A63),$A63&gt;=N$6,$A63&lt;=N$7),IFERROR(N$10*2/(SQRT(2*PI())*(N$8+N$9))*EXP(-0.5*(($A63-N$5)/IF($A63&lt;N$5,N$8,N$9))^2),0),0)</f>
        <v>0</v>
      </c>
      <c r="O63" s="78" t="n">
        <f aca="false">IF(AND(ISNUMBER($A63),$A63&gt;=O$6,$A63&lt;=O$7),IFERROR(O$10*2/(SQRT(2*PI())*(O$8+O$9))*EXP(-0.5*(($A63-O$5)/IF($A63&lt;O$5,O$8,O$9))^2),0),0)</f>
        <v>0</v>
      </c>
      <c r="P63" s="78" t="n">
        <f aca="false">IF(AND(ISNUMBER($A63),$A63&gt;=P$6,$A63&lt;=P$7),IFERROR(P$10*2/(SQRT(2*PI())*(P$8+P$9))*EXP(-0.5*(($A63-P$5)/IF($A63&lt;P$5,P$8,P$9))^2),0),0)</f>
        <v>0</v>
      </c>
      <c r="Q63" s="78" t="n">
        <f aca="false">IF(AND(ISNUMBER($A63),$A63&gt;=Q$6,$A63&lt;=Q$7),IFERROR(Q$10*2/(SQRT(2*PI())*(Q$8+Q$9))*EXP(-0.5*(($A63-Q$5)/IF($A63&lt;Q$5,Q$8,Q$9))^2),0),0)</f>
        <v>0</v>
      </c>
      <c r="R63" s="78" t="n">
        <f aca="false">IF(AND(ISNUMBER($A63),$A63&gt;=R$6,$A63&lt;=R$7),IFERROR(R$10*2/(SQRT(2*PI())*(R$8+R$9))*EXP(-0.5*(($A63-R$5)/IF($A63&lt;R$5,R$8,R$9))^2),0),0)</f>
        <v>0</v>
      </c>
      <c r="S63" s="78" t="n">
        <f aca="false">IF(AND(ISNUMBER($A63),$A63&gt;=S$6,$A63&lt;=S$7),IFERROR(S$10*2/(SQRT(2*PI())*(S$8+S$9))*EXP(-0.5*(($A63-S$5)/IF($A63&lt;S$5,S$8,S$9))^2),0),0)</f>
        <v>0</v>
      </c>
      <c r="T63" s="78" t="n">
        <f aca="false">IF(AND(ISNUMBER($A63),$A63&gt;=T$6,$A63&lt;=T$7),IFERROR(T$10*2/(SQRT(2*PI())*(T$8+T$9))*EXP(-0.5*(($A63-T$5)/IF($A63&lt;T$5,T$8,T$9))^2),0),0)</f>
        <v>0</v>
      </c>
      <c r="U63" s="78" t="n">
        <f aca="false">IF(AND(ISNUMBER($A63),$A63&gt;=U$6,$A63&lt;=U$7),IFERROR(U$10*2/(SQRT(2*PI())*(U$8+U$9))*EXP(-0.5*(($A63-U$5)/IF($A63&lt;U$5,U$8,U$9))^2),0),0)</f>
        <v>0</v>
      </c>
      <c r="V63" s="78" t="n">
        <f aca="false">IF(AND(ISNUMBER($A63),$A63&gt;=V$6,$A63&lt;=V$7),IFERROR(V$10*2/(SQRT(2*PI())*(V$8+V$9))*EXP(-0.5*(($A63-V$5)/IF($A63&lt;V$5,V$8,V$9))^2),0),0)</f>
        <v>0</v>
      </c>
      <c r="W63" s="78" t="n">
        <f aca="false">IF(AND(ISNUMBER($A63),$A63&gt;=W$6,$A63&lt;=W$7),IFERROR(W$10*2/(SQRT(2*PI())*(W$8+W$9))*EXP(-0.5*(($A63-W$5)/IF($A63&lt;W$5,W$8,W$9))^2),0),0)</f>
        <v>0</v>
      </c>
      <c r="X63" s="78" t="n">
        <f aca="false">IF(AND(ISNUMBER($A63),$A63&gt;=X$6,$A63&lt;=X$7),IFERROR(X$10*2/(SQRT(2*PI())*(X$8+X$9))*EXP(-0.5*(($A63-X$5)/IF($A63&lt;X$5,X$8,X$9))^2),0),0)</f>
        <v>0</v>
      </c>
      <c r="Y63" s="78" t="n">
        <f aca="false">IF(AND(ISNUMBER($A63),$A63&gt;=Y$6,$A63&lt;=Y$7),IFERROR(Y$10*2/(SQRT(2*PI())*(Y$8+Y$9))*EXP(-0.5*(($A63-Y$5)/IF($A63&lt;Y$5,Y$8,Y$9))^2),0),0)</f>
        <v>0</v>
      </c>
      <c r="Z63" s="78" t="n">
        <f aca="false">IF(AND(ISNUMBER($A63),$A63&gt;=Z$6,$A63&lt;=Z$7),IFERROR(Z$10*2/(SQRT(2*PI())*(Z$8+Z$9))*EXP(-0.5*(($A63-Z$5)/IF($A63&lt;Z$5,Z$8,Z$9))^2),0),0)</f>
        <v>0</v>
      </c>
      <c r="AA63" s="78" t="n">
        <f aca="false">IF(AND(ISNUMBER($A63),$A63&gt;=AA$6,$A63&lt;=AA$7),IFERROR(AA$10*2/(SQRT(2*PI())*(AA$8+AA$9))*EXP(-0.5*(($A63-AA$5)/IF($A63&lt;AA$5,AA$8,AA$9))^2),0),0)</f>
        <v>0</v>
      </c>
      <c r="AB63" s="78" t="n">
        <f aca="false">IF(AND(ISNUMBER($A63),$A63&gt;=AB$6,$A63&lt;=AB$7),IFERROR(AB$10*2/(SQRT(2*PI())*(AB$8+AB$9))*EXP(-0.5*(($A63-AB$5)/IF($A63&lt;AB$5,AB$8,AB$9))^2),0),0)</f>
        <v>0</v>
      </c>
      <c r="AC63" s="78" t="n">
        <f aca="false">IF(AND(ISNUMBER($A63),$A63&gt;=AC$6,$A63&lt;=AC$7),IFERROR(AC$10*2/(SQRT(2*PI())*(AC$8+AC$9))*EXP(-0.5*(($A63-AC$5)/IF($A63&lt;AC$5,AC$8,AC$9))^2),0),0)</f>
        <v>0</v>
      </c>
      <c r="AD63" s="78" t="n">
        <f aca="false">IF(AND(ISNUMBER($A63),$A63&gt;=AD$6,$A63&lt;=AD$7),IFERROR(AD$10*2/(SQRT(2*PI())*(AD$8+AD$9))*EXP(-0.5*(($A63-AD$5)/IF($A63&lt;AD$5,AD$8,AD$9))^2),0),0)</f>
        <v>0</v>
      </c>
      <c r="AE63" s="78" t="n">
        <f aca="false">IF(AND(ISNUMBER($A63),$A63&gt;=AE$6,$A63&lt;=AE$7),IFERROR(AE$10*2/(SQRT(2*PI())*(AE$8+AE$9))*EXP(-0.5*(($A63-AE$5)/IF($A63&lt;AE$5,AE$8,AE$9))^2),0),0)</f>
        <v>0</v>
      </c>
      <c r="AF63" s="78" t="n">
        <f aca="false">IF(AND(ISNUMBER($A63),$A63&gt;=AF$6,$A63&lt;=AF$7),IFERROR(AF$10*2/(SQRT(2*PI())*(AF$8+AF$9))*EXP(-0.5*(($A63-AF$5)/IF($A63&lt;AF$5,AF$8,AF$9))^2),0),0)</f>
        <v>0</v>
      </c>
      <c r="AG63" s="78" t="n">
        <f aca="false">IF(AND(ISNUMBER($A63),$A63&gt;=AG$6,$A63&lt;=AG$7),IFERROR(AG$10*2/(SQRT(2*PI())*(AG$8+AG$9))*EXP(-0.5*(($A63-AG$5)/IF($A63&lt;AG$5,AG$8,AG$9))^2),0),0)</f>
        <v>0</v>
      </c>
      <c r="AH63" s="78" t="n">
        <f aca="false">IF(AND(ISNUMBER($A63),$A63&gt;=AH$6,$A63&lt;=AH$7),IFERROR(AH$10*2/(SQRT(2*PI())*(AH$8+AH$9))*EXP(-0.5*(($A63-AH$5)/IF($A63&lt;AH$5,AH$8,AH$9))^2),0),0)</f>
        <v>0</v>
      </c>
      <c r="AI63" s="78" t="n">
        <f aca="false">IF(AND(ISNUMBER($A63),$A63&gt;=AI$6,$A63&lt;=AI$7),IFERROR(AI$10*2/(SQRT(2*PI())*(AI$8+AI$9))*EXP(-0.5*(($A63-AI$5)/IF($A63&lt;AI$5,AI$8,AI$9))^2),0),0)</f>
        <v>0</v>
      </c>
      <c r="AJ63" s="78" t="n">
        <f aca="false">IF(AND(ISNUMBER($A63),$A63&gt;=AJ$6,$A63&lt;=AJ$7),IFERROR(AJ$10*2/(SQRT(2*PI())*(AJ$8+AJ$9))*EXP(-0.5*(($A63-AJ$5)/IF($A63&lt;AJ$5,AJ$8,AJ$9))^2),0),0)</f>
        <v>0</v>
      </c>
      <c r="AK63" s="78" t="n">
        <f aca="false">IF(AND(ISNUMBER($A63),$A63&gt;=AK$6,$A63&lt;=AK$7),IFERROR(AK$10*2/(SQRT(2*PI())*(AK$8+AK$9))*EXP(-0.5*(($A63-AK$5)/IF($A63&lt;AK$5,AK$8,AK$9))^2),0),0)</f>
        <v>0</v>
      </c>
      <c r="AL63" s="78" t="n">
        <f aca="false">IF(AND(ISNUMBER($A63),$A63&gt;=AL$6,$A63&lt;=AL$7),IFERROR(AL$10*2/(SQRT(2*PI())*(AL$8+AL$9))*EXP(-0.5*(($A63-AL$5)/IF($A63&lt;AL$5,AL$8,AL$9))^2),0),0)</f>
        <v>0</v>
      </c>
      <c r="AM63" s="78" t="n">
        <f aca="false">IF(AND(ISNUMBER($A63),$A63&gt;=AM$6,$A63&lt;=AM$7),IFERROR(AM$10*2/(SQRT(2*PI())*(AM$8+AM$9))*EXP(-0.5*(($A63-AM$5)/IF($A63&lt;AM$5,AM$8,AM$9))^2),0),0)</f>
        <v>0</v>
      </c>
      <c r="AN63" s="78" t="n">
        <f aca="false">IF(AND(ISNUMBER($A63),$A63&gt;=AN$6,$A63&lt;=AN$7),IFERROR(AN$10*2/(SQRT(2*PI())*(AN$8+AN$9))*EXP(-0.5*(($A63-AN$5)/IF($A63&lt;AN$5,AN$8,AN$9))^2),0),0)</f>
        <v>0</v>
      </c>
      <c r="AO63" s="78" t="n">
        <f aca="false">IF(AND(ISNUMBER($A63),$A63&gt;=AO$6,$A63&lt;=AO$7),IFERROR(AO$10*2/(SQRT(2*PI())*(AO$8+AO$9))*EXP(-0.5*(($A63-AO$5)/IF($A63&lt;AO$5,AO$8,AO$9))^2),0),0)</f>
        <v>0</v>
      </c>
      <c r="AP63" s="78" t="n">
        <f aca="false">IF(AND(ISNUMBER($A63),$A63&gt;=AP$6,$A63&lt;=AP$7),IFERROR(AP$10*2/(SQRT(2*PI())*(AP$8+AP$9))*EXP(-0.5*(($A63-AP$5)/IF($A63&lt;AP$5,AP$8,AP$9))^2),0),0)</f>
        <v>0</v>
      </c>
      <c r="AQ63" s="78" t="n">
        <f aca="false">IF(AND(ISNUMBER($A63),$A63&gt;=AQ$6,$A63&lt;=AQ$7),IFERROR(AQ$10*2/(SQRT(2*PI())*(AQ$8+AQ$9))*EXP(-0.5*(($A63-AQ$5)/IF($A63&lt;AQ$5,AQ$8,AQ$9))^2),0),0)</f>
        <v>0</v>
      </c>
      <c r="AR63" s="78" t="n">
        <f aca="false">IF(AND(ISNUMBER($A63),$A63&gt;=AR$6,$A63&lt;=AR$7),IFERROR(AR$10*2/(SQRT(2*PI())*(AR$8+AR$9))*EXP(-0.5*(($A63-AR$5)/IF($A63&lt;AR$5,AR$8,AR$9))^2),0),0)</f>
        <v>0</v>
      </c>
      <c r="AS63" s="78" t="n">
        <f aca="false">IF(AND(ISNUMBER($A63),$A63&gt;=AS$6,$A63&lt;=AS$7),IFERROR(AS$10*2/(SQRT(2*PI())*(AS$8+AS$9))*EXP(-0.5*(($A63-AS$5)/IF($A63&lt;AS$5,AS$8,AS$9))^2),0),0)</f>
        <v>0</v>
      </c>
      <c r="AT63" s="78" t="n">
        <f aca="false">IF(AND(ISNUMBER($A63),$A63&gt;=AT$6,$A63&lt;=AT$7),IFERROR(AT$10*2/(SQRT(2*PI())*(AT$8+AT$9))*EXP(-0.5*(($A63-AT$5)/IF($A63&lt;AT$5,AT$8,AT$9))^2),0),0)</f>
        <v>0</v>
      </c>
      <c r="AU63" s="78" t="n">
        <f aca="false">IF(AND(ISNUMBER($A63),$A63&gt;=AU$6,$A63&lt;=AU$7),IFERROR(AU$10*2/(SQRT(2*PI())*(AU$8+AU$9))*EXP(-0.5*(($A63-AU$5)/IF($A63&lt;AU$5,AU$8,AU$9))^2),0),0)</f>
        <v>0</v>
      </c>
      <c r="AV63" s="78" t="n">
        <f aca="false">IF(AND(ISNUMBER($A63),$A63&gt;=AV$6,$A63&lt;=AV$7),IFERROR(AV$10*2/(SQRT(2*PI())*(AV$8+AV$9))*EXP(-0.5*(($A63-AV$5)/IF($A63&lt;AV$5,AV$8,AV$9))^2),0),0)</f>
        <v>0</v>
      </c>
      <c r="AW63" s="78" t="n">
        <f aca="false">IF(AND(ISNUMBER($A63),$A63&gt;=AW$6,$A63&lt;=AW$7),IFERROR(AW$10*2/(SQRT(2*PI())*(AW$8+AW$9))*EXP(-0.5*(($A63-AW$5)/IF($A63&lt;AW$5,AW$8,AW$9))^2),0),0)</f>
        <v>0</v>
      </c>
      <c r="AX63" s="78" t="n">
        <f aca="false">IF(AND(ISNUMBER($A63),$A63&gt;=AX$6,$A63&lt;=AX$7),IFERROR(AX$10*2/(SQRT(2*PI())*(AX$8+AX$9))*EXP(-0.5*(($A63-AX$5)/IF($A63&lt;AX$5,AX$8,AX$9))^2),0),0)</f>
        <v>0</v>
      </c>
      <c r="AY63" s="78" t="n">
        <f aca="false">IF(AND(ISNUMBER($A63),$A63&gt;=AY$6,$A63&lt;=AY$7),IFERROR(AY$10*2/(SQRT(2*PI())*(AY$8+AY$9))*EXP(-0.5*(($A63-AY$5)/IF($A63&lt;AY$5,AY$8,AY$9))^2),0),0)</f>
        <v>0</v>
      </c>
      <c r="AZ63" s="78" t="n">
        <f aca="false">IF(AND(ISNUMBER($A63),$A63&gt;=AZ$6,$A63&lt;=AZ$7),IFERROR(AZ$10*2/(SQRT(2*PI())*(AZ$8+AZ$9))*EXP(-0.5*(($A63-AZ$5)/IF($A63&lt;AZ$5,AZ$8,AZ$9))^2),0),0)</f>
        <v>0</v>
      </c>
      <c r="BA63" s="78" t="n">
        <f aca="false">IF(AND(ISNUMBER($A63),$A63&gt;=BA$6,$A63&lt;=BA$7),IFERROR(BA$10*2/(SQRT(2*PI())*(BA$8+BA$9))*EXP(-0.5*(($A63-BA$5)/IF($A63&lt;BA$5,BA$8,BA$9))^2),0),0)</f>
        <v>0</v>
      </c>
    </row>
    <row r="64" customFormat="false" ht="15" hidden="false" customHeight="false" outlineLevel="0" collapsed="false">
      <c r="A64" s="73" t="str">
        <f aca="false">IF(ISNUMBER('Batch Matches'!D64),'Batch Matches'!D64,"")</f>
        <v/>
      </c>
      <c r="B64" s="78" t="n">
        <f aca="false">SUM(G64:BA64)</f>
        <v>0</v>
      </c>
      <c r="C64" s="78" t="n">
        <f aca="false">MAX(G64:BA64)</f>
        <v>0</v>
      </c>
      <c r="D64" s="72" t="str">
        <f aca="false">IF(B64=0,"",MATCH(C64,G64:BA64,0))</f>
        <v/>
      </c>
      <c r="E64" s="78" t="n">
        <f aca="false">LARGE(G64:BA64,2)</f>
        <v>0</v>
      </c>
      <c r="F64" s="72" t="str">
        <f aca="false">IF(E64=0,"",MATCH(E64,G64:BA64,0))</f>
        <v/>
      </c>
      <c r="G64" s="78" t="n">
        <f aca="false">IF(AND(ISNUMBER($A64),$A64&gt;=G$6,$A64&lt;=G$7),IFERROR(G$10*2/(SQRT(2*PI())*(G$8+G$9))*EXP(-0.5*(($A64-G$5)/IF($A64&lt;G$5,G$8,G$9))^2),0),0)</f>
        <v>0</v>
      </c>
      <c r="H64" s="78" t="n">
        <f aca="false">IF(AND(ISNUMBER($A64),$A64&gt;=H$6,$A64&lt;=H$7),IFERROR(H$10*2/(SQRT(2*PI())*(H$8+H$9))*EXP(-0.5*(($A64-H$5)/IF($A64&lt;H$5,H$8,H$9))^2),0),0)</f>
        <v>0</v>
      </c>
      <c r="I64" s="78" t="n">
        <f aca="false">IF(AND(ISNUMBER($A64),$A64&gt;=I$6,$A64&lt;=I$7),IFERROR(I$10*2/(SQRT(2*PI())*(I$8+I$9))*EXP(-0.5*(($A64-I$5)/IF($A64&lt;I$5,I$8,I$9))^2),0),0)</f>
        <v>0</v>
      </c>
      <c r="J64" s="78" t="n">
        <f aca="false">IF(AND(ISNUMBER($A64),$A64&gt;=J$6,$A64&lt;=J$7),IFERROR(J$10*2/(SQRT(2*PI())*(J$8+J$9))*EXP(-0.5*(($A64-J$5)/IF($A64&lt;J$5,J$8,J$9))^2),0),0)</f>
        <v>0</v>
      </c>
      <c r="K64" s="78" t="n">
        <f aca="false">IF(AND(ISNUMBER($A64),$A64&gt;=K$6,$A64&lt;=K$7),IFERROR(K$10*2/(SQRT(2*PI())*(K$8+K$9))*EXP(-0.5*(($A64-K$5)/IF($A64&lt;K$5,K$8,K$9))^2),0),0)</f>
        <v>0</v>
      </c>
      <c r="L64" s="78" t="n">
        <f aca="false">IF(AND(ISNUMBER($A64),$A64&gt;=L$6,$A64&lt;=L$7),IFERROR(L$10*2/(SQRT(2*PI())*(L$8+L$9))*EXP(-0.5*(($A64-L$5)/IF($A64&lt;L$5,L$8,L$9))^2),0),0)</f>
        <v>0</v>
      </c>
      <c r="M64" s="78" t="n">
        <f aca="false">IF(AND(ISNUMBER($A64),$A64&gt;=M$6,$A64&lt;=M$7),IFERROR(M$10*2/(SQRT(2*PI())*(M$8+M$9))*EXP(-0.5*(($A64-M$5)/IF($A64&lt;M$5,M$8,M$9))^2),0),0)</f>
        <v>0</v>
      </c>
      <c r="N64" s="78" t="n">
        <f aca="false">IF(AND(ISNUMBER($A64),$A64&gt;=N$6,$A64&lt;=N$7),IFERROR(N$10*2/(SQRT(2*PI())*(N$8+N$9))*EXP(-0.5*(($A64-N$5)/IF($A64&lt;N$5,N$8,N$9))^2),0),0)</f>
        <v>0</v>
      </c>
      <c r="O64" s="78" t="n">
        <f aca="false">IF(AND(ISNUMBER($A64),$A64&gt;=O$6,$A64&lt;=O$7),IFERROR(O$10*2/(SQRT(2*PI())*(O$8+O$9))*EXP(-0.5*(($A64-O$5)/IF($A64&lt;O$5,O$8,O$9))^2),0),0)</f>
        <v>0</v>
      </c>
      <c r="P64" s="78" t="n">
        <f aca="false">IF(AND(ISNUMBER($A64),$A64&gt;=P$6,$A64&lt;=P$7),IFERROR(P$10*2/(SQRT(2*PI())*(P$8+P$9))*EXP(-0.5*(($A64-P$5)/IF($A64&lt;P$5,P$8,P$9))^2),0),0)</f>
        <v>0</v>
      </c>
      <c r="Q64" s="78" t="n">
        <f aca="false">IF(AND(ISNUMBER($A64),$A64&gt;=Q$6,$A64&lt;=Q$7),IFERROR(Q$10*2/(SQRT(2*PI())*(Q$8+Q$9))*EXP(-0.5*(($A64-Q$5)/IF($A64&lt;Q$5,Q$8,Q$9))^2),0),0)</f>
        <v>0</v>
      </c>
      <c r="R64" s="78" t="n">
        <f aca="false">IF(AND(ISNUMBER($A64),$A64&gt;=R$6,$A64&lt;=R$7),IFERROR(R$10*2/(SQRT(2*PI())*(R$8+R$9))*EXP(-0.5*(($A64-R$5)/IF($A64&lt;R$5,R$8,R$9))^2),0),0)</f>
        <v>0</v>
      </c>
      <c r="S64" s="78" t="n">
        <f aca="false">IF(AND(ISNUMBER($A64),$A64&gt;=S$6,$A64&lt;=S$7),IFERROR(S$10*2/(SQRT(2*PI())*(S$8+S$9))*EXP(-0.5*(($A64-S$5)/IF($A64&lt;S$5,S$8,S$9))^2),0),0)</f>
        <v>0</v>
      </c>
      <c r="T64" s="78" t="n">
        <f aca="false">IF(AND(ISNUMBER($A64),$A64&gt;=T$6,$A64&lt;=T$7),IFERROR(T$10*2/(SQRT(2*PI())*(T$8+T$9))*EXP(-0.5*(($A64-T$5)/IF($A64&lt;T$5,T$8,T$9))^2),0),0)</f>
        <v>0</v>
      </c>
      <c r="U64" s="78" t="n">
        <f aca="false">IF(AND(ISNUMBER($A64),$A64&gt;=U$6,$A64&lt;=U$7),IFERROR(U$10*2/(SQRT(2*PI())*(U$8+U$9))*EXP(-0.5*(($A64-U$5)/IF($A64&lt;U$5,U$8,U$9))^2),0),0)</f>
        <v>0</v>
      </c>
      <c r="V64" s="78" t="n">
        <f aca="false">IF(AND(ISNUMBER($A64),$A64&gt;=V$6,$A64&lt;=V$7),IFERROR(V$10*2/(SQRT(2*PI())*(V$8+V$9))*EXP(-0.5*(($A64-V$5)/IF($A64&lt;V$5,V$8,V$9))^2),0),0)</f>
        <v>0</v>
      </c>
      <c r="W64" s="78" t="n">
        <f aca="false">IF(AND(ISNUMBER($A64),$A64&gt;=W$6,$A64&lt;=W$7),IFERROR(W$10*2/(SQRT(2*PI())*(W$8+W$9))*EXP(-0.5*(($A64-W$5)/IF($A64&lt;W$5,W$8,W$9))^2),0),0)</f>
        <v>0</v>
      </c>
      <c r="X64" s="78" t="n">
        <f aca="false">IF(AND(ISNUMBER($A64),$A64&gt;=X$6,$A64&lt;=X$7),IFERROR(X$10*2/(SQRT(2*PI())*(X$8+X$9))*EXP(-0.5*(($A64-X$5)/IF($A64&lt;X$5,X$8,X$9))^2),0),0)</f>
        <v>0</v>
      </c>
      <c r="Y64" s="78" t="n">
        <f aca="false">IF(AND(ISNUMBER($A64),$A64&gt;=Y$6,$A64&lt;=Y$7),IFERROR(Y$10*2/(SQRT(2*PI())*(Y$8+Y$9))*EXP(-0.5*(($A64-Y$5)/IF($A64&lt;Y$5,Y$8,Y$9))^2),0),0)</f>
        <v>0</v>
      </c>
      <c r="Z64" s="78" t="n">
        <f aca="false">IF(AND(ISNUMBER($A64),$A64&gt;=Z$6,$A64&lt;=Z$7),IFERROR(Z$10*2/(SQRT(2*PI())*(Z$8+Z$9))*EXP(-0.5*(($A64-Z$5)/IF($A64&lt;Z$5,Z$8,Z$9))^2),0),0)</f>
        <v>0</v>
      </c>
      <c r="AA64" s="78" t="n">
        <f aca="false">IF(AND(ISNUMBER($A64),$A64&gt;=AA$6,$A64&lt;=AA$7),IFERROR(AA$10*2/(SQRT(2*PI())*(AA$8+AA$9))*EXP(-0.5*(($A64-AA$5)/IF($A64&lt;AA$5,AA$8,AA$9))^2),0),0)</f>
        <v>0</v>
      </c>
      <c r="AB64" s="78" t="n">
        <f aca="false">IF(AND(ISNUMBER($A64),$A64&gt;=AB$6,$A64&lt;=AB$7),IFERROR(AB$10*2/(SQRT(2*PI())*(AB$8+AB$9))*EXP(-0.5*(($A64-AB$5)/IF($A64&lt;AB$5,AB$8,AB$9))^2),0),0)</f>
        <v>0</v>
      </c>
      <c r="AC64" s="78" t="n">
        <f aca="false">IF(AND(ISNUMBER($A64),$A64&gt;=AC$6,$A64&lt;=AC$7),IFERROR(AC$10*2/(SQRT(2*PI())*(AC$8+AC$9))*EXP(-0.5*(($A64-AC$5)/IF($A64&lt;AC$5,AC$8,AC$9))^2),0),0)</f>
        <v>0</v>
      </c>
      <c r="AD64" s="78" t="n">
        <f aca="false">IF(AND(ISNUMBER($A64),$A64&gt;=AD$6,$A64&lt;=AD$7),IFERROR(AD$10*2/(SQRT(2*PI())*(AD$8+AD$9))*EXP(-0.5*(($A64-AD$5)/IF($A64&lt;AD$5,AD$8,AD$9))^2),0),0)</f>
        <v>0</v>
      </c>
      <c r="AE64" s="78" t="n">
        <f aca="false">IF(AND(ISNUMBER($A64),$A64&gt;=AE$6,$A64&lt;=AE$7),IFERROR(AE$10*2/(SQRT(2*PI())*(AE$8+AE$9))*EXP(-0.5*(($A64-AE$5)/IF($A64&lt;AE$5,AE$8,AE$9))^2),0),0)</f>
        <v>0</v>
      </c>
      <c r="AF64" s="78" t="n">
        <f aca="false">IF(AND(ISNUMBER($A64),$A64&gt;=AF$6,$A64&lt;=AF$7),IFERROR(AF$10*2/(SQRT(2*PI())*(AF$8+AF$9))*EXP(-0.5*(($A64-AF$5)/IF($A64&lt;AF$5,AF$8,AF$9))^2),0),0)</f>
        <v>0</v>
      </c>
      <c r="AG64" s="78" t="n">
        <f aca="false">IF(AND(ISNUMBER($A64),$A64&gt;=AG$6,$A64&lt;=AG$7),IFERROR(AG$10*2/(SQRT(2*PI())*(AG$8+AG$9))*EXP(-0.5*(($A64-AG$5)/IF($A64&lt;AG$5,AG$8,AG$9))^2),0),0)</f>
        <v>0</v>
      </c>
      <c r="AH64" s="78" t="n">
        <f aca="false">IF(AND(ISNUMBER($A64),$A64&gt;=AH$6,$A64&lt;=AH$7),IFERROR(AH$10*2/(SQRT(2*PI())*(AH$8+AH$9))*EXP(-0.5*(($A64-AH$5)/IF($A64&lt;AH$5,AH$8,AH$9))^2),0),0)</f>
        <v>0</v>
      </c>
      <c r="AI64" s="78" t="n">
        <f aca="false">IF(AND(ISNUMBER($A64),$A64&gt;=AI$6,$A64&lt;=AI$7),IFERROR(AI$10*2/(SQRT(2*PI())*(AI$8+AI$9))*EXP(-0.5*(($A64-AI$5)/IF($A64&lt;AI$5,AI$8,AI$9))^2),0),0)</f>
        <v>0</v>
      </c>
      <c r="AJ64" s="78" t="n">
        <f aca="false">IF(AND(ISNUMBER($A64),$A64&gt;=AJ$6,$A64&lt;=AJ$7),IFERROR(AJ$10*2/(SQRT(2*PI())*(AJ$8+AJ$9))*EXP(-0.5*(($A64-AJ$5)/IF($A64&lt;AJ$5,AJ$8,AJ$9))^2),0),0)</f>
        <v>0</v>
      </c>
      <c r="AK64" s="78" t="n">
        <f aca="false">IF(AND(ISNUMBER($A64),$A64&gt;=AK$6,$A64&lt;=AK$7),IFERROR(AK$10*2/(SQRT(2*PI())*(AK$8+AK$9))*EXP(-0.5*(($A64-AK$5)/IF($A64&lt;AK$5,AK$8,AK$9))^2),0),0)</f>
        <v>0</v>
      </c>
      <c r="AL64" s="78" t="n">
        <f aca="false">IF(AND(ISNUMBER($A64),$A64&gt;=AL$6,$A64&lt;=AL$7),IFERROR(AL$10*2/(SQRT(2*PI())*(AL$8+AL$9))*EXP(-0.5*(($A64-AL$5)/IF($A64&lt;AL$5,AL$8,AL$9))^2),0),0)</f>
        <v>0</v>
      </c>
      <c r="AM64" s="78" t="n">
        <f aca="false">IF(AND(ISNUMBER($A64),$A64&gt;=AM$6,$A64&lt;=AM$7),IFERROR(AM$10*2/(SQRT(2*PI())*(AM$8+AM$9))*EXP(-0.5*(($A64-AM$5)/IF($A64&lt;AM$5,AM$8,AM$9))^2),0),0)</f>
        <v>0</v>
      </c>
      <c r="AN64" s="78" t="n">
        <f aca="false">IF(AND(ISNUMBER($A64),$A64&gt;=AN$6,$A64&lt;=AN$7),IFERROR(AN$10*2/(SQRT(2*PI())*(AN$8+AN$9))*EXP(-0.5*(($A64-AN$5)/IF($A64&lt;AN$5,AN$8,AN$9))^2),0),0)</f>
        <v>0</v>
      </c>
      <c r="AO64" s="78" t="n">
        <f aca="false">IF(AND(ISNUMBER($A64),$A64&gt;=AO$6,$A64&lt;=AO$7),IFERROR(AO$10*2/(SQRT(2*PI())*(AO$8+AO$9))*EXP(-0.5*(($A64-AO$5)/IF($A64&lt;AO$5,AO$8,AO$9))^2),0),0)</f>
        <v>0</v>
      </c>
      <c r="AP64" s="78" t="n">
        <f aca="false">IF(AND(ISNUMBER($A64),$A64&gt;=AP$6,$A64&lt;=AP$7),IFERROR(AP$10*2/(SQRT(2*PI())*(AP$8+AP$9))*EXP(-0.5*(($A64-AP$5)/IF($A64&lt;AP$5,AP$8,AP$9))^2),0),0)</f>
        <v>0</v>
      </c>
      <c r="AQ64" s="78" t="n">
        <f aca="false">IF(AND(ISNUMBER($A64),$A64&gt;=AQ$6,$A64&lt;=AQ$7),IFERROR(AQ$10*2/(SQRT(2*PI())*(AQ$8+AQ$9))*EXP(-0.5*(($A64-AQ$5)/IF($A64&lt;AQ$5,AQ$8,AQ$9))^2),0),0)</f>
        <v>0</v>
      </c>
      <c r="AR64" s="78" t="n">
        <f aca="false">IF(AND(ISNUMBER($A64),$A64&gt;=AR$6,$A64&lt;=AR$7),IFERROR(AR$10*2/(SQRT(2*PI())*(AR$8+AR$9))*EXP(-0.5*(($A64-AR$5)/IF($A64&lt;AR$5,AR$8,AR$9))^2),0),0)</f>
        <v>0</v>
      </c>
      <c r="AS64" s="78" t="n">
        <f aca="false">IF(AND(ISNUMBER($A64),$A64&gt;=AS$6,$A64&lt;=AS$7),IFERROR(AS$10*2/(SQRT(2*PI())*(AS$8+AS$9))*EXP(-0.5*(($A64-AS$5)/IF($A64&lt;AS$5,AS$8,AS$9))^2),0),0)</f>
        <v>0</v>
      </c>
      <c r="AT64" s="78" t="n">
        <f aca="false">IF(AND(ISNUMBER($A64),$A64&gt;=AT$6,$A64&lt;=AT$7),IFERROR(AT$10*2/(SQRT(2*PI())*(AT$8+AT$9))*EXP(-0.5*(($A64-AT$5)/IF($A64&lt;AT$5,AT$8,AT$9))^2),0),0)</f>
        <v>0</v>
      </c>
      <c r="AU64" s="78" t="n">
        <f aca="false">IF(AND(ISNUMBER($A64),$A64&gt;=AU$6,$A64&lt;=AU$7),IFERROR(AU$10*2/(SQRT(2*PI())*(AU$8+AU$9))*EXP(-0.5*(($A64-AU$5)/IF($A64&lt;AU$5,AU$8,AU$9))^2),0),0)</f>
        <v>0</v>
      </c>
      <c r="AV64" s="78" t="n">
        <f aca="false">IF(AND(ISNUMBER($A64),$A64&gt;=AV$6,$A64&lt;=AV$7),IFERROR(AV$10*2/(SQRT(2*PI())*(AV$8+AV$9))*EXP(-0.5*(($A64-AV$5)/IF($A64&lt;AV$5,AV$8,AV$9))^2),0),0)</f>
        <v>0</v>
      </c>
      <c r="AW64" s="78" t="n">
        <f aca="false">IF(AND(ISNUMBER($A64),$A64&gt;=AW$6,$A64&lt;=AW$7),IFERROR(AW$10*2/(SQRT(2*PI())*(AW$8+AW$9))*EXP(-0.5*(($A64-AW$5)/IF($A64&lt;AW$5,AW$8,AW$9))^2),0),0)</f>
        <v>0</v>
      </c>
      <c r="AX64" s="78" t="n">
        <f aca="false">IF(AND(ISNUMBER($A64),$A64&gt;=AX$6,$A64&lt;=AX$7),IFERROR(AX$10*2/(SQRT(2*PI())*(AX$8+AX$9))*EXP(-0.5*(($A64-AX$5)/IF($A64&lt;AX$5,AX$8,AX$9))^2),0),0)</f>
        <v>0</v>
      </c>
      <c r="AY64" s="78" t="n">
        <f aca="false">IF(AND(ISNUMBER($A64),$A64&gt;=AY$6,$A64&lt;=AY$7),IFERROR(AY$10*2/(SQRT(2*PI())*(AY$8+AY$9))*EXP(-0.5*(($A64-AY$5)/IF($A64&lt;AY$5,AY$8,AY$9))^2),0),0)</f>
        <v>0</v>
      </c>
      <c r="AZ64" s="78" t="n">
        <f aca="false">IF(AND(ISNUMBER($A64),$A64&gt;=AZ$6,$A64&lt;=AZ$7),IFERROR(AZ$10*2/(SQRT(2*PI())*(AZ$8+AZ$9))*EXP(-0.5*(($A64-AZ$5)/IF($A64&lt;AZ$5,AZ$8,AZ$9))^2),0),0)</f>
        <v>0</v>
      </c>
      <c r="BA64" s="78" t="n">
        <f aca="false">IF(AND(ISNUMBER($A64),$A64&gt;=BA$6,$A64&lt;=BA$7),IFERROR(BA$10*2/(SQRT(2*PI())*(BA$8+BA$9))*EXP(-0.5*(($A64-BA$5)/IF($A64&lt;BA$5,BA$8,BA$9))^2),0),0)</f>
        <v>0</v>
      </c>
    </row>
    <row r="65" customFormat="false" ht="15" hidden="false" customHeight="false" outlineLevel="0" collapsed="false">
      <c r="A65" s="73" t="str">
        <f aca="false">IF(ISNUMBER('Batch Matches'!D65),'Batch Matches'!D65,"")</f>
        <v/>
      </c>
      <c r="B65" s="78" t="n">
        <f aca="false">SUM(G65:BA65)</f>
        <v>0</v>
      </c>
      <c r="C65" s="78" t="n">
        <f aca="false">MAX(G65:BA65)</f>
        <v>0</v>
      </c>
      <c r="D65" s="72" t="str">
        <f aca="false">IF(B65=0,"",MATCH(C65,G65:BA65,0))</f>
        <v/>
      </c>
      <c r="E65" s="78" t="n">
        <f aca="false">LARGE(G65:BA65,2)</f>
        <v>0</v>
      </c>
      <c r="F65" s="72" t="str">
        <f aca="false">IF(E65=0,"",MATCH(E65,G65:BA65,0))</f>
        <v/>
      </c>
      <c r="G65" s="78" t="n">
        <f aca="false">IF(AND(ISNUMBER($A65),$A65&gt;=G$6,$A65&lt;=G$7),IFERROR(G$10*2/(SQRT(2*PI())*(G$8+G$9))*EXP(-0.5*(($A65-G$5)/IF($A65&lt;G$5,G$8,G$9))^2),0),0)</f>
        <v>0</v>
      </c>
      <c r="H65" s="78" t="n">
        <f aca="false">IF(AND(ISNUMBER($A65),$A65&gt;=H$6,$A65&lt;=H$7),IFERROR(H$10*2/(SQRT(2*PI())*(H$8+H$9))*EXP(-0.5*(($A65-H$5)/IF($A65&lt;H$5,H$8,H$9))^2),0),0)</f>
        <v>0</v>
      </c>
      <c r="I65" s="78" t="n">
        <f aca="false">IF(AND(ISNUMBER($A65),$A65&gt;=I$6,$A65&lt;=I$7),IFERROR(I$10*2/(SQRT(2*PI())*(I$8+I$9))*EXP(-0.5*(($A65-I$5)/IF($A65&lt;I$5,I$8,I$9))^2),0),0)</f>
        <v>0</v>
      </c>
      <c r="J65" s="78" t="n">
        <f aca="false">IF(AND(ISNUMBER($A65),$A65&gt;=J$6,$A65&lt;=J$7),IFERROR(J$10*2/(SQRT(2*PI())*(J$8+J$9))*EXP(-0.5*(($A65-J$5)/IF($A65&lt;J$5,J$8,J$9))^2),0),0)</f>
        <v>0</v>
      </c>
      <c r="K65" s="78" t="n">
        <f aca="false">IF(AND(ISNUMBER($A65),$A65&gt;=K$6,$A65&lt;=K$7),IFERROR(K$10*2/(SQRT(2*PI())*(K$8+K$9))*EXP(-0.5*(($A65-K$5)/IF($A65&lt;K$5,K$8,K$9))^2),0),0)</f>
        <v>0</v>
      </c>
      <c r="L65" s="78" t="n">
        <f aca="false">IF(AND(ISNUMBER($A65),$A65&gt;=L$6,$A65&lt;=L$7),IFERROR(L$10*2/(SQRT(2*PI())*(L$8+L$9))*EXP(-0.5*(($A65-L$5)/IF($A65&lt;L$5,L$8,L$9))^2),0),0)</f>
        <v>0</v>
      </c>
      <c r="M65" s="78" t="n">
        <f aca="false">IF(AND(ISNUMBER($A65),$A65&gt;=M$6,$A65&lt;=M$7),IFERROR(M$10*2/(SQRT(2*PI())*(M$8+M$9))*EXP(-0.5*(($A65-M$5)/IF($A65&lt;M$5,M$8,M$9))^2),0),0)</f>
        <v>0</v>
      </c>
      <c r="N65" s="78" t="n">
        <f aca="false">IF(AND(ISNUMBER($A65),$A65&gt;=N$6,$A65&lt;=N$7),IFERROR(N$10*2/(SQRT(2*PI())*(N$8+N$9))*EXP(-0.5*(($A65-N$5)/IF($A65&lt;N$5,N$8,N$9))^2),0),0)</f>
        <v>0</v>
      </c>
      <c r="O65" s="78" t="n">
        <f aca="false">IF(AND(ISNUMBER($A65),$A65&gt;=O$6,$A65&lt;=O$7),IFERROR(O$10*2/(SQRT(2*PI())*(O$8+O$9))*EXP(-0.5*(($A65-O$5)/IF($A65&lt;O$5,O$8,O$9))^2),0),0)</f>
        <v>0</v>
      </c>
      <c r="P65" s="78" t="n">
        <f aca="false">IF(AND(ISNUMBER($A65),$A65&gt;=P$6,$A65&lt;=P$7),IFERROR(P$10*2/(SQRT(2*PI())*(P$8+P$9))*EXP(-0.5*(($A65-P$5)/IF($A65&lt;P$5,P$8,P$9))^2),0),0)</f>
        <v>0</v>
      </c>
      <c r="Q65" s="78" t="n">
        <f aca="false">IF(AND(ISNUMBER($A65),$A65&gt;=Q$6,$A65&lt;=Q$7),IFERROR(Q$10*2/(SQRT(2*PI())*(Q$8+Q$9))*EXP(-0.5*(($A65-Q$5)/IF($A65&lt;Q$5,Q$8,Q$9))^2),0),0)</f>
        <v>0</v>
      </c>
      <c r="R65" s="78" t="n">
        <f aca="false">IF(AND(ISNUMBER($A65),$A65&gt;=R$6,$A65&lt;=R$7),IFERROR(R$10*2/(SQRT(2*PI())*(R$8+R$9))*EXP(-0.5*(($A65-R$5)/IF($A65&lt;R$5,R$8,R$9))^2),0),0)</f>
        <v>0</v>
      </c>
      <c r="S65" s="78" t="n">
        <f aca="false">IF(AND(ISNUMBER($A65),$A65&gt;=S$6,$A65&lt;=S$7),IFERROR(S$10*2/(SQRT(2*PI())*(S$8+S$9))*EXP(-0.5*(($A65-S$5)/IF($A65&lt;S$5,S$8,S$9))^2),0),0)</f>
        <v>0</v>
      </c>
      <c r="T65" s="78" t="n">
        <f aca="false">IF(AND(ISNUMBER($A65),$A65&gt;=T$6,$A65&lt;=T$7),IFERROR(T$10*2/(SQRT(2*PI())*(T$8+T$9))*EXP(-0.5*(($A65-T$5)/IF($A65&lt;T$5,T$8,T$9))^2),0),0)</f>
        <v>0</v>
      </c>
      <c r="U65" s="78" t="n">
        <f aca="false">IF(AND(ISNUMBER($A65),$A65&gt;=U$6,$A65&lt;=U$7),IFERROR(U$10*2/(SQRT(2*PI())*(U$8+U$9))*EXP(-0.5*(($A65-U$5)/IF($A65&lt;U$5,U$8,U$9))^2),0),0)</f>
        <v>0</v>
      </c>
      <c r="V65" s="78" t="n">
        <f aca="false">IF(AND(ISNUMBER($A65),$A65&gt;=V$6,$A65&lt;=V$7),IFERROR(V$10*2/(SQRT(2*PI())*(V$8+V$9))*EXP(-0.5*(($A65-V$5)/IF($A65&lt;V$5,V$8,V$9))^2),0),0)</f>
        <v>0</v>
      </c>
      <c r="W65" s="78" t="n">
        <f aca="false">IF(AND(ISNUMBER($A65),$A65&gt;=W$6,$A65&lt;=W$7),IFERROR(W$10*2/(SQRT(2*PI())*(W$8+W$9))*EXP(-0.5*(($A65-W$5)/IF($A65&lt;W$5,W$8,W$9))^2),0),0)</f>
        <v>0</v>
      </c>
      <c r="X65" s="78" t="n">
        <f aca="false">IF(AND(ISNUMBER($A65),$A65&gt;=X$6,$A65&lt;=X$7),IFERROR(X$10*2/(SQRT(2*PI())*(X$8+X$9))*EXP(-0.5*(($A65-X$5)/IF($A65&lt;X$5,X$8,X$9))^2),0),0)</f>
        <v>0</v>
      </c>
      <c r="Y65" s="78" t="n">
        <f aca="false">IF(AND(ISNUMBER($A65),$A65&gt;=Y$6,$A65&lt;=Y$7),IFERROR(Y$10*2/(SQRT(2*PI())*(Y$8+Y$9))*EXP(-0.5*(($A65-Y$5)/IF($A65&lt;Y$5,Y$8,Y$9))^2),0),0)</f>
        <v>0</v>
      </c>
      <c r="Z65" s="78" t="n">
        <f aca="false">IF(AND(ISNUMBER($A65),$A65&gt;=Z$6,$A65&lt;=Z$7),IFERROR(Z$10*2/(SQRT(2*PI())*(Z$8+Z$9))*EXP(-0.5*(($A65-Z$5)/IF($A65&lt;Z$5,Z$8,Z$9))^2),0),0)</f>
        <v>0</v>
      </c>
      <c r="AA65" s="78" t="n">
        <f aca="false">IF(AND(ISNUMBER($A65),$A65&gt;=AA$6,$A65&lt;=AA$7),IFERROR(AA$10*2/(SQRT(2*PI())*(AA$8+AA$9))*EXP(-0.5*(($A65-AA$5)/IF($A65&lt;AA$5,AA$8,AA$9))^2),0),0)</f>
        <v>0</v>
      </c>
      <c r="AB65" s="78" t="n">
        <f aca="false">IF(AND(ISNUMBER($A65),$A65&gt;=AB$6,$A65&lt;=AB$7),IFERROR(AB$10*2/(SQRT(2*PI())*(AB$8+AB$9))*EXP(-0.5*(($A65-AB$5)/IF($A65&lt;AB$5,AB$8,AB$9))^2),0),0)</f>
        <v>0</v>
      </c>
      <c r="AC65" s="78" t="n">
        <f aca="false">IF(AND(ISNUMBER($A65),$A65&gt;=AC$6,$A65&lt;=AC$7),IFERROR(AC$10*2/(SQRT(2*PI())*(AC$8+AC$9))*EXP(-0.5*(($A65-AC$5)/IF($A65&lt;AC$5,AC$8,AC$9))^2),0),0)</f>
        <v>0</v>
      </c>
      <c r="AD65" s="78" t="n">
        <f aca="false">IF(AND(ISNUMBER($A65),$A65&gt;=AD$6,$A65&lt;=AD$7),IFERROR(AD$10*2/(SQRT(2*PI())*(AD$8+AD$9))*EXP(-0.5*(($A65-AD$5)/IF($A65&lt;AD$5,AD$8,AD$9))^2),0),0)</f>
        <v>0</v>
      </c>
      <c r="AE65" s="78" t="n">
        <f aca="false">IF(AND(ISNUMBER($A65),$A65&gt;=AE$6,$A65&lt;=AE$7),IFERROR(AE$10*2/(SQRT(2*PI())*(AE$8+AE$9))*EXP(-0.5*(($A65-AE$5)/IF($A65&lt;AE$5,AE$8,AE$9))^2),0),0)</f>
        <v>0</v>
      </c>
      <c r="AF65" s="78" t="n">
        <f aca="false">IF(AND(ISNUMBER($A65),$A65&gt;=AF$6,$A65&lt;=AF$7),IFERROR(AF$10*2/(SQRT(2*PI())*(AF$8+AF$9))*EXP(-0.5*(($A65-AF$5)/IF($A65&lt;AF$5,AF$8,AF$9))^2),0),0)</f>
        <v>0</v>
      </c>
      <c r="AG65" s="78" t="n">
        <f aca="false">IF(AND(ISNUMBER($A65),$A65&gt;=AG$6,$A65&lt;=AG$7),IFERROR(AG$10*2/(SQRT(2*PI())*(AG$8+AG$9))*EXP(-0.5*(($A65-AG$5)/IF($A65&lt;AG$5,AG$8,AG$9))^2),0),0)</f>
        <v>0</v>
      </c>
      <c r="AH65" s="78" t="n">
        <f aca="false">IF(AND(ISNUMBER($A65),$A65&gt;=AH$6,$A65&lt;=AH$7),IFERROR(AH$10*2/(SQRT(2*PI())*(AH$8+AH$9))*EXP(-0.5*(($A65-AH$5)/IF($A65&lt;AH$5,AH$8,AH$9))^2),0),0)</f>
        <v>0</v>
      </c>
      <c r="AI65" s="78" t="n">
        <f aca="false">IF(AND(ISNUMBER($A65),$A65&gt;=AI$6,$A65&lt;=AI$7),IFERROR(AI$10*2/(SQRT(2*PI())*(AI$8+AI$9))*EXP(-0.5*(($A65-AI$5)/IF($A65&lt;AI$5,AI$8,AI$9))^2),0),0)</f>
        <v>0</v>
      </c>
      <c r="AJ65" s="78" t="n">
        <f aca="false">IF(AND(ISNUMBER($A65),$A65&gt;=AJ$6,$A65&lt;=AJ$7),IFERROR(AJ$10*2/(SQRT(2*PI())*(AJ$8+AJ$9))*EXP(-0.5*(($A65-AJ$5)/IF($A65&lt;AJ$5,AJ$8,AJ$9))^2),0),0)</f>
        <v>0</v>
      </c>
      <c r="AK65" s="78" t="n">
        <f aca="false">IF(AND(ISNUMBER($A65),$A65&gt;=AK$6,$A65&lt;=AK$7),IFERROR(AK$10*2/(SQRT(2*PI())*(AK$8+AK$9))*EXP(-0.5*(($A65-AK$5)/IF($A65&lt;AK$5,AK$8,AK$9))^2),0),0)</f>
        <v>0</v>
      </c>
      <c r="AL65" s="78" t="n">
        <f aca="false">IF(AND(ISNUMBER($A65),$A65&gt;=AL$6,$A65&lt;=AL$7),IFERROR(AL$10*2/(SQRT(2*PI())*(AL$8+AL$9))*EXP(-0.5*(($A65-AL$5)/IF($A65&lt;AL$5,AL$8,AL$9))^2),0),0)</f>
        <v>0</v>
      </c>
      <c r="AM65" s="78" t="n">
        <f aca="false">IF(AND(ISNUMBER($A65),$A65&gt;=AM$6,$A65&lt;=AM$7),IFERROR(AM$10*2/(SQRT(2*PI())*(AM$8+AM$9))*EXP(-0.5*(($A65-AM$5)/IF($A65&lt;AM$5,AM$8,AM$9))^2),0),0)</f>
        <v>0</v>
      </c>
      <c r="AN65" s="78" t="n">
        <f aca="false">IF(AND(ISNUMBER($A65),$A65&gt;=AN$6,$A65&lt;=AN$7),IFERROR(AN$10*2/(SQRT(2*PI())*(AN$8+AN$9))*EXP(-0.5*(($A65-AN$5)/IF($A65&lt;AN$5,AN$8,AN$9))^2),0),0)</f>
        <v>0</v>
      </c>
      <c r="AO65" s="78" t="n">
        <f aca="false">IF(AND(ISNUMBER($A65),$A65&gt;=AO$6,$A65&lt;=AO$7),IFERROR(AO$10*2/(SQRT(2*PI())*(AO$8+AO$9))*EXP(-0.5*(($A65-AO$5)/IF($A65&lt;AO$5,AO$8,AO$9))^2),0),0)</f>
        <v>0</v>
      </c>
      <c r="AP65" s="78" t="n">
        <f aca="false">IF(AND(ISNUMBER($A65),$A65&gt;=AP$6,$A65&lt;=AP$7),IFERROR(AP$10*2/(SQRT(2*PI())*(AP$8+AP$9))*EXP(-0.5*(($A65-AP$5)/IF($A65&lt;AP$5,AP$8,AP$9))^2),0),0)</f>
        <v>0</v>
      </c>
      <c r="AQ65" s="78" t="n">
        <f aca="false">IF(AND(ISNUMBER($A65),$A65&gt;=AQ$6,$A65&lt;=AQ$7),IFERROR(AQ$10*2/(SQRT(2*PI())*(AQ$8+AQ$9))*EXP(-0.5*(($A65-AQ$5)/IF($A65&lt;AQ$5,AQ$8,AQ$9))^2),0),0)</f>
        <v>0</v>
      </c>
      <c r="AR65" s="78" t="n">
        <f aca="false">IF(AND(ISNUMBER($A65),$A65&gt;=AR$6,$A65&lt;=AR$7),IFERROR(AR$10*2/(SQRT(2*PI())*(AR$8+AR$9))*EXP(-0.5*(($A65-AR$5)/IF($A65&lt;AR$5,AR$8,AR$9))^2),0),0)</f>
        <v>0</v>
      </c>
      <c r="AS65" s="78" t="n">
        <f aca="false">IF(AND(ISNUMBER($A65),$A65&gt;=AS$6,$A65&lt;=AS$7),IFERROR(AS$10*2/(SQRT(2*PI())*(AS$8+AS$9))*EXP(-0.5*(($A65-AS$5)/IF($A65&lt;AS$5,AS$8,AS$9))^2),0),0)</f>
        <v>0</v>
      </c>
      <c r="AT65" s="78" t="n">
        <f aca="false">IF(AND(ISNUMBER($A65),$A65&gt;=AT$6,$A65&lt;=AT$7),IFERROR(AT$10*2/(SQRT(2*PI())*(AT$8+AT$9))*EXP(-0.5*(($A65-AT$5)/IF($A65&lt;AT$5,AT$8,AT$9))^2),0),0)</f>
        <v>0</v>
      </c>
      <c r="AU65" s="78" t="n">
        <f aca="false">IF(AND(ISNUMBER($A65),$A65&gt;=AU$6,$A65&lt;=AU$7),IFERROR(AU$10*2/(SQRT(2*PI())*(AU$8+AU$9))*EXP(-0.5*(($A65-AU$5)/IF($A65&lt;AU$5,AU$8,AU$9))^2),0),0)</f>
        <v>0</v>
      </c>
      <c r="AV65" s="78" t="n">
        <f aca="false">IF(AND(ISNUMBER($A65),$A65&gt;=AV$6,$A65&lt;=AV$7),IFERROR(AV$10*2/(SQRT(2*PI())*(AV$8+AV$9))*EXP(-0.5*(($A65-AV$5)/IF($A65&lt;AV$5,AV$8,AV$9))^2),0),0)</f>
        <v>0</v>
      </c>
      <c r="AW65" s="78" t="n">
        <f aca="false">IF(AND(ISNUMBER($A65),$A65&gt;=AW$6,$A65&lt;=AW$7),IFERROR(AW$10*2/(SQRT(2*PI())*(AW$8+AW$9))*EXP(-0.5*(($A65-AW$5)/IF($A65&lt;AW$5,AW$8,AW$9))^2),0),0)</f>
        <v>0</v>
      </c>
      <c r="AX65" s="78" t="n">
        <f aca="false">IF(AND(ISNUMBER($A65),$A65&gt;=AX$6,$A65&lt;=AX$7),IFERROR(AX$10*2/(SQRT(2*PI())*(AX$8+AX$9))*EXP(-0.5*(($A65-AX$5)/IF($A65&lt;AX$5,AX$8,AX$9))^2),0),0)</f>
        <v>0</v>
      </c>
      <c r="AY65" s="78" t="n">
        <f aca="false">IF(AND(ISNUMBER($A65),$A65&gt;=AY$6,$A65&lt;=AY$7),IFERROR(AY$10*2/(SQRT(2*PI())*(AY$8+AY$9))*EXP(-0.5*(($A65-AY$5)/IF($A65&lt;AY$5,AY$8,AY$9))^2),0),0)</f>
        <v>0</v>
      </c>
      <c r="AZ65" s="78" t="n">
        <f aca="false">IF(AND(ISNUMBER($A65),$A65&gt;=AZ$6,$A65&lt;=AZ$7),IFERROR(AZ$10*2/(SQRT(2*PI())*(AZ$8+AZ$9))*EXP(-0.5*(($A65-AZ$5)/IF($A65&lt;AZ$5,AZ$8,AZ$9))^2),0),0)</f>
        <v>0</v>
      </c>
      <c r="BA65" s="78" t="n">
        <f aca="false">IF(AND(ISNUMBER($A65),$A65&gt;=BA$6,$A65&lt;=BA$7),IFERROR(BA$10*2/(SQRT(2*PI())*(BA$8+BA$9))*EXP(-0.5*(($A65-BA$5)/IF($A65&lt;BA$5,BA$8,BA$9))^2),0),0)</f>
        <v>0</v>
      </c>
    </row>
    <row r="66" customFormat="false" ht="15" hidden="false" customHeight="false" outlineLevel="0" collapsed="false">
      <c r="A66" s="73" t="str">
        <f aca="false">IF(ISNUMBER('Batch Matches'!D66),'Batch Matches'!D66,"")</f>
        <v/>
      </c>
      <c r="B66" s="78" t="n">
        <f aca="false">SUM(G66:BA66)</f>
        <v>0</v>
      </c>
      <c r="C66" s="78" t="n">
        <f aca="false">MAX(G66:BA66)</f>
        <v>0</v>
      </c>
      <c r="D66" s="72" t="str">
        <f aca="false">IF(B66=0,"",MATCH(C66,G66:BA66,0))</f>
        <v/>
      </c>
      <c r="E66" s="78" t="n">
        <f aca="false">LARGE(G66:BA66,2)</f>
        <v>0</v>
      </c>
      <c r="F66" s="72" t="str">
        <f aca="false">IF(E66=0,"",MATCH(E66,G66:BA66,0))</f>
        <v/>
      </c>
      <c r="G66" s="78" t="n">
        <f aca="false">IF(AND(ISNUMBER($A66),$A66&gt;=G$6,$A66&lt;=G$7),IFERROR(G$10*2/(SQRT(2*PI())*(G$8+G$9))*EXP(-0.5*(($A66-G$5)/IF($A66&lt;G$5,G$8,G$9))^2),0),0)</f>
        <v>0</v>
      </c>
      <c r="H66" s="78" t="n">
        <f aca="false">IF(AND(ISNUMBER($A66),$A66&gt;=H$6,$A66&lt;=H$7),IFERROR(H$10*2/(SQRT(2*PI())*(H$8+H$9))*EXP(-0.5*(($A66-H$5)/IF($A66&lt;H$5,H$8,H$9))^2),0),0)</f>
        <v>0</v>
      </c>
      <c r="I66" s="78" t="n">
        <f aca="false">IF(AND(ISNUMBER($A66),$A66&gt;=I$6,$A66&lt;=I$7),IFERROR(I$10*2/(SQRT(2*PI())*(I$8+I$9))*EXP(-0.5*(($A66-I$5)/IF($A66&lt;I$5,I$8,I$9))^2),0),0)</f>
        <v>0</v>
      </c>
      <c r="J66" s="78" t="n">
        <f aca="false">IF(AND(ISNUMBER($A66),$A66&gt;=J$6,$A66&lt;=J$7),IFERROR(J$10*2/(SQRT(2*PI())*(J$8+J$9))*EXP(-0.5*(($A66-J$5)/IF($A66&lt;J$5,J$8,J$9))^2),0),0)</f>
        <v>0</v>
      </c>
      <c r="K66" s="78" t="n">
        <f aca="false">IF(AND(ISNUMBER($A66),$A66&gt;=K$6,$A66&lt;=K$7),IFERROR(K$10*2/(SQRT(2*PI())*(K$8+K$9))*EXP(-0.5*(($A66-K$5)/IF($A66&lt;K$5,K$8,K$9))^2),0),0)</f>
        <v>0</v>
      </c>
      <c r="L66" s="78" t="n">
        <f aca="false">IF(AND(ISNUMBER($A66),$A66&gt;=L$6,$A66&lt;=L$7),IFERROR(L$10*2/(SQRT(2*PI())*(L$8+L$9))*EXP(-0.5*(($A66-L$5)/IF($A66&lt;L$5,L$8,L$9))^2),0),0)</f>
        <v>0</v>
      </c>
      <c r="M66" s="78" t="n">
        <f aca="false">IF(AND(ISNUMBER($A66),$A66&gt;=M$6,$A66&lt;=M$7),IFERROR(M$10*2/(SQRT(2*PI())*(M$8+M$9))*EXP(-0.5*(($A66-M$5)/IF($A66&lt;M$5,M$8,M$9))^2),0),0)</f>
        <v>0</v>
      </c>
      <c r="N66" s="78" t="n">
        <f aca="false">IF(AND(ISNUMBER($A66),$A66&gt;=N$6,$A66&lt;=N$7),IFERROR(N$10*2/(SQRT(2*PI())*(N$8+N$9))*EXP(-0.5*(($A66-N$5)/IF($A66&lt;N$5,N$8,N$9))^2),0),0)</f>
        <v>0</v>
      </c>
      <c r="O66" s="78" t="n">
        <f aca="false">IF(AND(ISNUMBER($A66),$A66&gt;=O$6,$A66&lt;=O$7),IFERROR(O$10*2/(SQRT(2*PI())*(O$8+O$9))*EXP(-0.5*(($A66-O$5)/IF($A66&lt;O$5,O$8,O$9))^2),0),0)</f>
        <v>0</v>
      </c>
      <c r="P66" s="78" t="n">
        <f aca="false">IF(AND(ISNUMBER($A66),$A66&gt;=P$6,$A66&lt;=P$7),IFERROR(P$10*2/(SQRT(2*PI())*(P$8+P$9))*EXP(-0.5*(($A66-P$5)/IF($A66&lt;P$5,P$8,P$9))^2),0),0)</f>
        <v>0</v>
      </c>
      <c r="Q66" s="78" t="n">
        <f aca="false">IF(AND(ISNUMBER($A66),$A66&gt;=Q$6,$A66&lt;=Q$7),IFERROR(Q$10*2/(SQRT(2*PI())*(Q$8+Q$9))*EXP(-0.5*(($A66-Q$5)/IF($A66&lt;Q$5,Q$8,Q$9))^2),0),0)</f>
        <v>0</v>
      </c>
      <c r="R66" s="78" t="n">
        <f aca="false">IF(AND(ISNUMBER($A66),$A66&gt;=R$6,$A66&lt;=R$7),IFERROR(R$10*2/(SQRT(2*PI())*(R$8+R$9))*EXP(-0.5*(($A66-R$5)/IF($A66&lt;R$5,R$8,R$9))^2),0),0)</f>
        <v>0</v>
      </c>
      <c r="S66" s="78" t="n">
        <f aca="false">IF(AND(ISNUMBER($A66),$A66&gt;=S$6,$A66&lt;=S$7),IFERROR(S$10*2/(SQRT(2*PI())*(S$8+S$9))*EXP(-0.5*(($A66-S$5)/IF($A66&lt;S$5,S$8,S$9))^2),0),0)</f>
        <v>0</v>
      </c>
      <c r="T66" s="78" t="n">
        <f aca="false">IF(AND(ISNUMBER($A66),$A66&gt;=T$6,$A66&lt;=T$7),IFERROR(T$10*2/(SQRT(2*PI())*(T$8+T$9))*EXP(-0.5*(($A66-T$5)/IF($A66&lt;T$5,T$8,T$9))^2),0),0)</f>
        <v>0</v>
      </c>
      <c r="U66" s="78" t="n">
        <f aca="false">IF(AND(ISNUMBER($A66),$A66&gt;=U$6,$A66&lt;=U$7),IFERROR(U$10*2/(SQRT(2*PI())*(U$8+U$9))*EXP(-0.5*(($A66-U$5)/IF($A66&lt;U$5,U$8,U$9))^2),0),0)</f>
        <v>0</v>
      </c>
      <c r="V66" s="78" t="n">
        <f aca="false">IF(AND(ISNUMBER($A66),$A66&gt;=V$6,$A66&lt;=V$7),IFERROR(V$10*2/(SQRT(2*PI())*(V$8+V$9))*EXP(-0.5*(($A66-V$5)/IF($A66&lt;V$5,V$8,V$9))^2),0),0)</f>
        <v>0</v>
      </c>
      <c r="W66" s="78" t="n">
        <f aca="false">IF(AND(ISNUMBER($A66),$A66&gt;=W$6,$A66&lt;=W$7),IFERROR(W$10*2/(SQRT(2*PI())*(W$8+W$9))*EXP(-0.5*(($A66-W$5)/IF($A66&lt;W$5,W$8,W$9))^2),0),0)</f>
        <v>0</v>
      </c>
      <c r="X66" s="78" t="n">
        <f aca="false">IF(AND(ISNUMBER($A66),$A66&gt;=X$6,$A66&lt;=X$7),IFERROR(X$10*2/(SQRT(2*PI())*(X$8+X$9))*EXP(-0.5*(($A66-X$5)/IF($A66&lt;X$5,X$8,X$9))^2),0),0)</f>
        <v>0</v>
      </c>
      <c r="Y66" s="78" t="n">
        <f aca="false">IF(AND(ISNUMBER($A66),$A66&gt;=Y$6,$A66&lt;=Y$7),IFERROR(Y$10*2/(SQRT(2*PI())*(Y$8+Y$9))*EXP(-0.5*(($A66-Y$5)/IF($A66&lt;Y$5,Y$8,Y$9))^2),0),0)</f>
        <v>0</v>
      </c>
      <c r="Z66" s="78" t="n">
        <f aca="false">IF(AND(ISNUMBER($A66),$A66&gt;=Z$6,$A66&lt;=Z$7),IFERROR(Z$10*2/(SQRT(2*PI())*(Z$8+Z$9))*EXP(-0.5*(($A66-Z$5)/IF($A66&lt;Z$5,Z$8,Z$9))^2),0),0)</f>
        <v>0</v>
      </c>
      <c r="AA66" s="78" t="n">
        <f aca="false">IF(AND(ISNUMBER($A66),$A66&gt;=AA$6,$A66&lt;=AA$7),IFERROR(AA$10*2/(SQRT(2*PI())*(AA$8+AA$9))*EXP(-0.5*(($A66-AA$5)/IF($A66&lt;AA$5,AA$8,AA$9))^2),0),0)</f>
        <v>0</v>
      </c>
      <c r="AB66" s="78" t="n">
        <f aca="false">IF(AND(ISNUMBER($A66),$A66&gt;=AB$6,$A66&lt;=AB$7),IFERROR(AB$10*2/(SQRT(2*PI())*(AB$8+AB$9))*EXP(-0.5*(($A66-AB$5)/IF($A66&lt;AB$5,AB$8,AB$9))^2),0),0)</f>
        <v>0</v>
      </c>
      <c r="AC66" s="78" t="n">
        <f aca="false">IF(AND(ISNUMBER($A66),$A66&gt;=AC$6,$A66&lt;=AC$7),IFERROR(AC$10*2/(SQRT(2*PI())*(AC$8+AC$9))*EXP(-0.5*(($A66-AC$5)/IF($A66&lt;AC$5,AC$8,AC$9))^2),0),0)</f>
        <v>0</v>
      </c>
      <c r="AD66" s="78" t="n">
        <f aca="false">IF(AND(ISNUMBER($A66),$A66&gt;=AD$6,$A66&lt;=AD$7),IFERROR(AD$10*2/(SQRT(2*PI())*(AD$8+AD$9))*EXP(-0.5*(($A66-AD$5)/IF($A66&lt;AD$5,AD$8,AD$9))^2),0),0)</f>
        <v>0</v>
      </c>
      <c r="AE66" s="78" t="n">
        <f aca="false">IF(AND(ISNUMBER($A66),$A66&gt;=AE$6,$A66&lt;=AE$7),IFERROR(AE$10*2/(SQRT(2*PI())*(AE$8+AE$9))*EXP(-0.5*(($A66-AE$5)/IF($A66&lt;AE$5,AE$8,AE$9))^2),0),0)</f>
        <v>0</v>
      </c>
      <c r="AF66" s="78" t="n">
        <f aca="false">IF(AND(ISNUMBER($A66),$A66&gt;=AF$6,$A66&lt;=AF$7),IFERROR(AF$10*2/(SQRT(2*PI())*(AF$8+AF$9))*EXP(-0.5*(($A66-AF$5)/IF($A66&lt;AF$5,AF$8,AF$9))^2),0),0)</f>
        <v>0</v>
      </c>
      <c r="AG66" s="78" t="n">
        <f aca="false">IF(AND(ISNUMBER($A66),$A66&gt;=AG$6,$A66&lt;=AG$7),IFERROR(AG$10*2/(SQRT(2*PI())*(AG$8+AG$9))*EXP(-0.5*(($A66-AG$5)/IF($A66&lt;AG$5,AG$8,AG$9))^2),0),0)</f>
        <v>0</v>
      </c>
      <c r="AH66" s="78" t="n">
        <f aca="false">IF(AND(ISNUMBER($A66),$A66&gt;=AH$6,$A66&lt;=AH$7),IFERROR(AH$10*2/(SQRT(2*PI())*(AH$8+AH$9))*EXP(-0.5*(($A66-AH$5)/IF($A66&lt;AH$5,AH$8,AH$9))^2),0),0)</f>
        <v>0</v>
      </c>
      <c r="AI66" s="78" t="n">
        <f aca="false">IF(AND(ISNUMBER($A66),$A66&gt;=AI$6,$A66&lt;=AI$7),IFERROR(AI$10*2/(SQRT(2*PI())*(AI$8+AI$9))*EXP(-0.5*(($A66-AI$5)/IF($A66&lt;AI$5,AI$8,AI$9))^2),0),0)</f>
        <v>0</v>
      </c>
      <c r="AJ66" s="78" t="n">
        <f aca="false">IF(AND(ISNUMBER($A66),$A66&gt;=AJ$6,$A66&lt;=AJ$7),IFERROR(AJ$10*2/(SQRT(2*PI())*(AJ$8+AJ$9))*EXP(-0.5*(($A66-AJ$5)/IF($A66&lt;AJ$5,AJ$8,AJ$9))^2),0),0)</f>
        <v>0</v>
      </c>
      <c r="AK66" s="78" t="n">
        <f aca="false">IF(AND(ISNUMBER($A66),$A66&gt;=AK$6,$A66&lt;=AK$7),IFERROR(AK$10*2/(SQRT(2*PI())*(AK$8+AK$9))*EXP(-0.5*(($A66-AK$5)/IF($A66&lt;AK$5,AK$8,AK$9))^2),0),0)</f>
        <v>0</v>
      </c>
      <c r="AL66" s="78" t="n">
        <f aca="false">IF(AND(ISNUMBER($A66),$A66&gt;=AL$6,$A66&lt;=AL$7),IFERROR(AL$10*2/(SQRT(2*PI())*(AL$8+AL$9))*EXP(-0.5*(($A66-AL$5)/IF($A66&lt;AL$5,AL$8,AL$9))^2),0),0)</f>
        <v>0</v>
      </c>
      <c r="AM66" s="78" t="n">
        <f aca="false">IF(AND(ISNUMBER($A66),$A66&gt;=AM$6,$A66&lt;=AM$7),IFERROR(AM$10*2/(SQRT(2*PI())*(AM$8+AM$9))*EXP(-0.5*(($A66-AM$5)/IF($A66&lt;AM$5,AM$8,AM$9))^2),0),0)</f>
        <v>0</v>
      </c>
      <c r="AN66" s="78" t="n">
        <f aca="false">IF(AND(ISNUMBER($A66),$A66&gt;=AN$6,$A66&lt;=AN$7),IFERROR(AN$10*2/(SQRT(2*PI())*(AN$8+AN$9))*EXP(-0.5*(($A66-AN$5)/IF($A66&lt;AN$5,AN$8,AN$9))^2),0),0)</f>
        <v>0</v>
      </c>
      <c r="AO66" s="78" t="n">
        <f aca="false">IF(AND(ISNUMBER($A66),$A66&gt;=AO$6,$A66&lt;=AO$7),IFERROR(AO$10*2/(SQRT(2*PI())*(AO$8+AO$9))*EXP(-0.5*(($A66-AO$5)/IF($A66&lt;AO$5,AO$8,AO$9))^2),0),0)</f>
        <v>0</v>
      </c>
      <c r="AP66" s="78" t="n">
        <f aca="false">IF(AND(ISNUMBER($A66),$A66&gt;=AP$6,$A66&lt;=AP$7),IFERROR(AP$10*2/(SQRT(2*PI())*(AP$8+AP$9))*EXP(-0.5*(($A66-AP$5)/IF($A66&lt;AP$5,AP$8,AP$9))^2),0),0)</f>
        <v>0</v>
      </c>
      <c r="AQ66" s="78" t="n">
        <f aca="false">IF(AND(ISNUMBER($A66),$A66&gt;=AQ$6,$A66&lt;=AQ$7),IFERROR(AQ$10*2/(SQRT(2*PI())*(AQ$8+AQ$9))*EXP(-0.5*(($A66-AQ$5)/IF($A66&lt;AQ$5,AQ$8,AQ$9))^2),0),0)</f>
        <v>0</v>
      </c>
      <c r="AR66" s="78" t="n">
        <f aca="false">IF(AND(ISNUMBER($A66),$A66&gt;=AR$6,$A66&lt;=AR$7),IFERROR(AR$10*2/(SQRT(2*PI())*(AR$8+AR$9))*EXP(-0.5*(($A66-AR$5)/IF($A66&lt;AR$5,AR$8,AR$9))^2),0),0)</f>
        <v>0</v>
      </c>
      <c r="AS66" s="78" t="n">
        <f aca="false">IF(AND(ISNUMBER($A66),$A66&gt;=AS$6,$A66&lt;=AS$7),IFERROR(AS$10*2/(SQRT(2*PI())*(AS$8+AS$9))*EXP(-0.5*(($A66-AS$5)/IF($A66&lt;AS$5,AS$8,AS$9))^2),0),0)</f>
        <v>0</v>
      </c>
      <c r="AT66" s="78" t="n">
        <f aca="false">IF(AND(ISNUMBER($A66),$A66&gt;=AT$6,$A66&lt;=AT$7),IFERROR(AT$10*2/(SQRT(2*PI())*(AT$8+AT$9))*EXP(-0.5*(($A66-AT$5)/IF($A66&lt;AT$5,AT$8,AT$9))^2),0),0)</f>
        <v>0</v>
      </c>
      <c r="AU66" s="78" t="n">
        <f aca="false">IF(AND(ISNUMBER($A66),$A66&gt;=AU$6,$A66&lt;=AU$7),IFERROR(AU$10*2/(SQRT(2*PI())*(AU$8+AU$9))*EXP(-0.5*(($A66-AU$5)/IF($A66&lt;AU$5,AU$8,AU$9))^2),0),0)</f>
        <v>0</v>
      </c>
      <c r="AV66" s="78" t="n">
        <f aca="false">IF(AND(ISNUMBER($A66),$A66&gt;=AV$6,$A66&lt;=AV$7),IFERROR(AV$10*2/(SQRT(2*PI())*(AV$8+AV$9))*EXP(-0.5*(($A66-AV$5)/IF($A66&lt;AV$5,AV$8,AV$9))^2),0),0)</f>
        <v>0</v>
      </c>
      <c r="AW66" s="78" t="n">
        <f aca="false">IF(AND(ISNUMBER($A66),$A66&gt;=AW$6,$A66&lt;=AW$7),IFERROR(AW$10*2/(SQRT(2*PI())*(AW$8+AW$9))*EXP(-0.5*(($A66-AW$5)/IF($A66&lt;AW$5,AW$8,AW$9))^2),0),0)</f>
        <v>0</v>
      </c>
      <c r="AX66" s="78" t="n">
        <f aca="false">IF(AND(ISNUMBER($A66),$A66&gt;=AX$6,$A66&lt;=AX$7),IFERROR(AX$10*2/(SQRT(2*PI())*(AX$8+AX$9))*EXP(-0.5*(($A66-AX$5)/IF($A66&lt;AX$5,AX$8,AX$9))^2),0),0)</f>
        <v>0</v>
      </c>
      <c r="AY66" s="78" t="n">
        <f aca="false">IF(AND(ISNUMBER($A66),$A66&gt;=AY$6,$A66&lt;=AY$7),IFERROR(AY$10*2/(SQRT(2*PI())*(AY$8+AY$9))*EXP(-0.5*(($A66-AY$5)/IF($A66&lt;AY$5,AY$8,AY$9))^2),0),0)</f>
        <v>0</v>
      </c>
      <c r="AZ66" s="78" t="n">
        <f aca="false">IF(AND(ISNUMBER($A66),$A66&gt;=AZ$6,$A66&lt;=AZ$7),IFERROR(AZ$10*2/(SQRT(2*PI())*(AZ$8+AZ$9))*EXP(-0.5*(($A66-AZ$5)/IF($A66&lt;AZ$5,AZ$8,AZ$9))^2),0),0)</f>
        <v>0</v>
      </c>
      <c r="BA66" s="78" t="n">
        <f aca="false">IF(AND(ISNUMBER($A66),$A66&gt;=BA$6,$A66&lt;=BA$7),IFERROR(BA$10*2/(SQRT(2*PI())*(BA$8+BA$9))*EXP(-0.5*(($A66-BA$5)/IF($A66&lt;BA$5,BA$8,BA$9))^2),0),0)</f>
        <v>0</v>
      </c>
    </row>
    <row r="67" customFormat="false" ht="15" hidden="false" customHeight="false" outlineLevel="0" collapsed="false">
      <c r="A67" s="73" t="str">
        <f aca="false">IF(ISNUMBER('Batch Matches'!D67),'Batch Matches'!D67,"")</f>
        <v/>
      </c>
      <c r="B67" s="78" t="n">
        <f aca="false">SUM(G67:BA67)</f>
        <v>0</v>
      </c>
      <c r="C67" s="78" t="n">
        <f aca="false">MAX(G67:BA67)</f>
        <v>0</v>
      </c>
      <c r="D67" s="72" t="str">
        <f aca="false">IF(B67=0,"",MATCH(C67,G67:BA67,0))</f>
        <v/>
      </c>
      <c r="E67" s="78" t="n">
        <f aca="false">LARGE(G67:BA67,2)</f>
        <v>0</v>
      </c>
      <c r="F67" s="72" t="str">
        <f aca="false">IF(E67=0,"",MATCH(E67,G67:BA67,0))</f>
        <v/>
      </c>
      <c r="G67" s="78" t="n">
        <f aca="false">IF(AND(ISNUMBER($A67),$A67&gt;=G$6,$A67&lt;=G$7),IFERROR(G$10*2/(SQRT(2*PI())*(G$8+G$9))*EXP(-0.5*(($A67-G$5)/IF($A67&lt;G$5,G$8,G$9))^2),0),0)</f>
        <v>0</v>
      </c>
      <c r="H67" s="78" t="n">
        <f aca="false">IF(AND(ISNUMBER($A67),$A67&gt;=H$6,$A67&lt;=H$7),IFERROR(H$10*2/(SQRT(2*PI())*(H$8+H$9))*EXP(-0.5*(($A67-H$5)/IF($A67&lt;H$5,H$8,H$9))^2),0),0)</f>
        <v>0</v>
      </c>
      <c r="I67" s="78" t="n">
        <f aca="false">IF(AND(ISNUMBER($A67),$A67&gt;=I$6,$A67&lt;=I$7),IFERROR(I$10*2/(SQRT(2*PI())*(I$8+I$9))*EXP(-0.5*(($A67-I$5)/IF($A67&lt;I$5,I$8,I$9))^2),0),0)</f>
        <v>0</v>
      </c>
      <c r="J67" s="78" t="n">
        <f aca="false">IF(AND(ISNUMBER($A67),$A67&gt;=J$6,$A67&lt;=J$7),IFERROR(J$10*2/(SQRT(2*PI())*(J$8+J$9))*EXP(-0.5*(($A67-J$5)/IF($A67&lt;J$5,J$8,J$9))^2),0),0)</f>
        <v>0</v>
      </c>
      <c r="K67" s="78" t="n">
        <f aca="false">IF(AND(ISNUMBER($A67),$A67&gt;=K$6,$A67&lt;=K$7),IFERROR(K$10*2/(SQRT(2*PI())*(K$8+K$9))*EXP(-0.5*(($A67-K$5)/IF($A67&lt;K$5,K$8,K$9))^2),0),0)</f>
        <v>0</v>
      </c>
      <c r="L67" s="78" t="n">
        <f aca="false">IF(AND(ISNUMBER($A67),$A67&gt;=L$6,$A67&lt;=L$7),IFERROR(L$10*2/(SQRT(2*PI())*(L$8+L$9))*EXP(-0.5*(($A67-L$5)/IF($A67&lt;L$5,L$8,L$9))^2),0),0)</f>
        <v>0</v>
      </c>
      <c r="M67" s="78" t="n">
        <f aca="false">IF(AND(ISNUMBER($A67),$A67&gt;=M$6,$A67&lt;=M$7),IFERROR(M$10*2/(SQRT(2*PI())*(M$8+M$9))*EXP(-0.5*(($A67-M$5)/IF($A67&lt;M$5,M$8,M$9))^2),0),0)</f>
        <v>0</v>
      </c>
      <c r="N67" s="78" t="n">
        <f aca="false">IF(AND(ISNUMBER($A67),$A67&gt;=N$6,$A67&lt;=N$7),IFERROR(N$10*2/(SQRT(2*PI())*(N$8+N$9))*EXP(-0.5*(($A67-N$5)/IF($A67&lt;N$5,N$8,N$9))^2),0),0)</f>
        <v>0</v>
      </c>
      <c r="O67" s="78" t="n">
        <f aca="false">IF(AND(ISNUMBER($A67),$A67&gt;=O$6,$A67&lt;=O$7),IFERROR(O$10*2/(SQRT(2*PI())*(O$8+O$9))*EXP(-0.5*(($A67-O$5)/IF($A67&lt;O$5,O$8,O$9))^2),0),0)</f>
        <v>0</v>
      </c>
      <c r="P67" s="78" t="n">
        <f aca="false">IF(AND(ISNUMBER($A67),$A67&gt;=P$6,$A67&lt;=P$7),IFERROR(P$10*2/(SQRT(2*PI())*(P$8+P$9))*EXP(-0.5*(($A67-P$5)/IF($A67&lt;P$5,P$8,P$9))^2),0),0)</f>
        <v>0</v>
      </c>
      <c r="Q67" s="78" t="n">
        <f aca="false">IF(AND(ISNUMBER($A67),$A67&gt;=Q$6,$A67&lt;=Q$7),IFERROR(Q$10*2/(SQRT(2*PI())*(Q$8+Q$9))*EXP(-0.5*(($A67-Q$5)/IF($A67&lt;Q$5,Q$8,Q$9))^2),0),0)</f>
        <v>0</v>
      </c>
      <c r="R67" s="78" t="n">
        <f aca="false">IF(AND(ISNUMBER($A67),$A67&gt;=R$6,$A67&lt;=R$7),IFERROR(R$10*2/(SQRT(2*PI())*(R$8+R$9))*EXP(-0.5*(($A67-R$5)/IF($A67&lt;R$5,R$8,R$9))^2),0),0)</f>
        <v>0</v>
      </c>
      <c r="S67" s="78" t="n">
        <f aca="false">IF(AND(ISNUMBER($A67),$A67&gt;=S$6,$A67&lt;=S$7),IFERROR(S$10*2/(SQRT(2*PI())*(S$8+S$9))*EXP(-0.5*(($A67-S$5)/IF($A67&lt;S$5,S$8,S$9))^2),0),0)</f>
        <v>0</v>
      </c>
      <c r="T67" s="78" t="n">
        <f aca="false">IF(AND(ISNUMBER($A67),$A67&gt;=T$6,$A67&lt;=T$7),IFERROR(T$10*2/(SQRT(2*PI())*(T$8+T$9))*EXP(-0.5*(($A67-T$5)/IF($A67&lt;T$5,T$8,T$9))^2),0),0)</f>
        <v>0</v>
      </c>
      <c r="U67" s="78" t="n">
        <f aca="false">IF(AND(ISNUMBER($A67),$A67&gt;=U$6,$A67&lt;=U$7),IFERROR(U$10*2/(SQRT(2*PI())*(U$8+U$9))*EXP(-0.5*(($A67-U$5)/IF($A67&lt;U$5,U$8,U$9))^2),0),0)</f>
        <v>0</v>
      </c>
      <c r="V67" s="78" t="n">
        <f aca="false">IF(AND(ISNUMBER($A67),$A67&gt;=V$6,$A67&lt;=V$7),IFERROR(V$10*2/(SQRT(2*PI())*(V$8+V$9))*EXP(-0.5*(($A67-V$5)/IF($A67&lt;V$5,V$8,V$9))^2),0),0)</f>
        <v>0</v>
      </c>
      <c r="W67" s="78" t="n">
        <f aca="false">IF(AND(ISNUMBER($A67),$A67&gt;=W$6,$A67&lt;=W$7),IFERROR(W$10*2/(SQRT(2*PI())*(W$8+W$9))*EXP(-0.5*(($A67-W$5)/IF($A67&lt;W$5,W$8,W$9))^2),0),0)</f>
        <v>0</v>
      </c>
      <c r="X67" s="78" t="n">
        <f aca="false">IF(AND(ISNUMBER($A67),$A67&gt;=X$6,$A67&lt;=X$7),IFERROR(X$10*2/(SQRT(2*PI())*(X$8+X$9))*EXP(-0.5*(($A67-X$5)/IF($A67&lt;X$5,X$8,X$9))^2),0),0)</f>
        <v>0</v>
      </c>
      <c r="Y67" s="78" t="n">
        <f aca="false">IF(AND(ISNUMBER($A67),$A67&gt;=Y$6,$A67&lt;=Y$7),IFERROR(Y$10*2/(SQRT(2*PI())*(Y$8+Y$9))*EXP(-0.5*(($A67-Y$5)/IF($A67&lt;Y$5,Y$8,Y$9))^2),0),0)</f>
        <v>0</v>
      </c>
      <c r="Z67" s="78" t="n">
        <f aca="false">IF(AND(ISNUMBER($A67),$A67&gt;=Z$6,$A67&lt;=Z$7),IFERROR(Z$10*2/(SQRT(2*PI())*(Z$8+Z$9))*EXP(-0.5*(($A67-Z$5)/IF($A67&lt;Z$5,Z$8,Z$9))^2),0),0)</f>
        <v>0</v>
      </c>
      <c r="AA67" s="78" t="n">
        <f aca="false">IF(AND(ISNUMBER($A67),$A67&gt;=AA$6,$A67&lt;=AA$7),IFERROR(AA$10*2/(SQRT(2*PI())*(AA$8+AA$9))*EXP(-0.5*(($A67-AA$5)/IF($A67&lt;AA$5,AA$8,AA$9))^2),0),0)</f>
        <v>0</v>
      </c>
      <c r="AB67" s="78" t="n">
        <f aca="false">IF(AND(ISNUMBER($A67),$A67&gt;=AB$6,$A67&lt;=AB$7),IFERROR(AB$10*2/(SQRT(2*PI())*(AB$8+AB$9))*EXP(-0.5*(($A67-AB$5)/IF($A67&lt;AB$5,AB$8,AB$9))^2),0),0)</f>
        <v>0</v>
      </c>
      <c r="AC67" s="78" t="n">
        <f aca="false">IF(AND(ISNUMBER($A67),$A67&gt;=AC$6,$A67&lt;=AC$7),IFERROR(AC$10*2/(SQRT(2*PI())*(AC$8+AC$9))*EXP(-0.5*(($A67-AC$5)/IF($A67&lt;AC$5,AC$8,AC$9))^2),0),0)</f>
        <v>0</v>
      </c>
      <c r="AD67" s="78" t="n">
        <f aca="false">IF(AND(ISNUMBER($A67),$A67&gt;=AD$6,$A67&lt;=AD$7),IFERROR(AD$10*2/(SQRT(2*PI())*(AD$8+AD$9))*EXP(-0.5*(($A67-AD$5)/IF($A67&lt;AD$5,AD$8,AD$9))^2),0),0)</f>
        <v>0</v>
      </c>
      <c r="AE67" s="78" t="n">
        <f aca="false">IF(AND(ISNUMBER($A67),$A67&gt;=AE$6,$A67&lt;=AE$7),IFERROR(AE$10*2/(SQRT(2*PI())*(AE$8+AE$9))*EXP(-0.5*(($A67-AE$5)/IF($A67&lt;AE$5,AE$8,AE$9))^2),0),0)</f>
        <v>0</v>
      </c>
      <c r="AF67" s="78" t="n">
        <f aca="false">IF(AND(ISNUMBER($A67),$A67&gt;=AF$6,$A67&lt;=AF$7),IFERROR(AF$10*2/(SQRT(2*PI())*(AF$8+AF$9))*EXP(-0.5*(($A67-AF$5)/IF($A67&lt;AF$5,AF$8,AF$9))^2),0),0)</f>
        <v>0</v>
      </c>
      <c r="AG67" s="78" t="n">
        <f aca="false">IF(AND(ISNUMBER($A67),$A67&gt;=AG$6,$A67&lt;=AG$7),IFERROR(AG$10*2/(SQRT(2*PI())*(AG$8+AG$9))*EXP(-0.5*(($A67-AG$5)/IF($A67&lt;AG$5,AG$8,AG$9))^2),0),0)</f>
        <v>0</v>
      </c>
      <c r="AH67" s="78" t="n">
        <f aca="false">IF(AND(ISNUMBER($A67),$A67&gt;=AH$6,$A67&lt;=AH$7),IFERROR(AH$10*2/(SQRT(2*PI())*(AH$8+AH$9))*EXP(-0.5*(($A67-AH$5)/IF($A67&lt;AH$5,AH$8,AH$9))^2),0),0)</f>
        <v>0</v>
      </c>
      <c r="AI67" s="78" t="n">
        <f aca="false">IF(AND(ISNUMBER($A67),$A67&gt;=AI$6,$A67&lt;=AI$7),IFERROR(AI$10*2/(SQRT(2*PI())*(AI$8+AI$9))*EXP(-0.5*(($A67-AI$5)/IF($A67&lt;AI$5,AI$8,AI$9))^2),0),0)</f>
        <v>0</v>
      </c>
      <c r="AJ67" s="78" t="n">
        <f aca="false">IF(AND(ISNUMBER($A67),$A67&gt;=AJ$6,$A67&lt;=AJ$7),IFERROR(AJ$10*2/(SQRT(2*PI())*(AJ$8+AJ$9))*EXP(-0.5*(($A67-AJ$5)/IF($A67&lt;AJ$5,AJ$8,AJ$9))^2),0),0)</f>
        <v>0</v>
      </c>
      <c r="AK67" s="78" t="n">
        <f aca="false">IF(AND(ISNUMBER($A67),$A67&gt;=AK$6,$A67&lt;=AK$7),IFERROR(AK$10*2/(SQRT(2*PI())*(AK$8+AK$9))*EXP(-0.5*(($A67-AK$5)/IF($A67&lt;AK$5,AK$8,AK$9))^2),0),0)</f>
        <v>0</v>
      </c>
      <c r="AL67" s="78" t="n">
        <f aca="false">IF(AND(ISNUMBER($A67),$A67&gt;=AL$6,$A67&lt;=AL$7),IFERROR(AL$10*2/(SQRT(2*PI())*(AL$8+AL$9))*EXP(-0.5*(($A67-AL$5)/IF($A67&lt;AL$5,AL$8,AL$9))^2),0),0)</f>
        <v>0</v>
      </c>
      <c r="AM67" s="78" t="n">
        <f aca="false">IF(AND(ISNUMBER($A67),$A67&gt;=AM$6,$A67&lt;=AM$7),IFERROR(AM$10*2/(SQRT(2*PI())*(AM$8+AM$9))*EXP(-0.5*(($A67-AM$5)/IF($A67&lt;AM$5,AM$8,AM$9))^2),0),0)</f>
        <v>0</v>
      </c>
      <c r="AN67" s="78" t="n">
        <f aca="false">IF(AND(ISNUMBER($A67),$A67&gt;=AN$6,$A67&lt;=AN$7),IFERROR(AN$10*2/(SQRT(2*PI())*(AN$8+AN$9))*EXP(-0.5*(($A67-AN$5)/IF($A67&lt;AN$5,AN$8,AN$9))^2),0),0)</f>
        <v>0</v>
      </c>
      <c r="AO67" s="78" t="n">
        <f aca="false">IF(AND(ISNUMBER($A67),$A67&gt;=AO$6,$A67&lt;=AO$7),IFERROR(AO$10*2/(SQRT(2*PI())*(AO$8+AO$9))*EXP(-0.5*(($A67-AO$5)/IF($A67&lt;AO$5,AO$8,AO$9))^2),0),0)</f>
        <v>0</v>
      </c>
      <c r="AP67" s="78" t="n">
        <f aca="false">IF(AND(ISNUMBER($A67),$A67&gt;=AP$6,$A67&lt;=AP$7),IFERROR(AP$10*2/(SQRT(2*PI())*(AP$8+AP$9))*EXP(-0.5*(($A67-AP$5)/IF($A67&lt;AP$5,AP$8,AP$9))^2),0),0)</f>
        <v>0</v>
      </c>
      <c r="AQ67" s="78" t="n">
        <f aca="false">IF(AND(ISNUMBER($A67),$A67&gt;=AQ$6,$A67&lt;=AQ$7),IFERROR(AQ$10*2/(SQRT(2*PI())*(AQ$8+AQ$9))*EXP(-0.5*(($A67-AQ$5)/IF($A67&lt;AQ$5,AQ$8,AQ$9))^2),0),0)</f>
        <v>0</v>
      </c>
      <c r="AR67" s="78" t="n">
        <f aca="false">IF(AND(ISNUMBER($A67),$A67&gt;=AR$6,$A67&lt;=AR$7),IFERROR(AR$10*2/(SQRT(2*PI())*(AR$8+AR$9))*EXP(-0.5*(($A67-AR$5)/IF($A67&lt;AR$5,AR$8,AR$9))^2),0),0)</f>
        <v>0</v>
      </c>
      <c r="AS67" s="78" t="n">
        <f aca="false">IF(AND(ISNUMBER($A67),$A67&gt;=AS$6,$A67&lt;=AS$7),IFERROR(AS$10*2/(SQRT(2*PI())*(AS$8+AS$9))*EXP(-0.5*(($A67-AS$5)/IF($A67&lt;AS$5,AS$8,AS$9))^2),0),0)</f>
        <v>0</v>
      </c>
      <c r="AT67" s="78" t="n">
        <f aca="false">IF(AND(ISNUMBER($A67),$A67&gt;=AT$6,$A67&lt;=AT$7),IFERROR(AT$10*2/(SQRT(2*PI())*(AT$8+AT$9))*EXP(-0.5*(($A67-AT$5)/IF($A67&lt;AT$5,AT$8,AT$9))^2),0),0)</f>
        <v>0</v>
      </c>
      <c r="AU67" s="78" t="n">
        <f aca="false">IF(AND(ISNUMBER($A67),$A67&gt;=AU$6,$A67&lt;=AU$7),IFERROR(AU$10*2/(SQRT(2*PI())*(AU$8+AU$9))*EXP(-0.5*(($A67-AU$5)/IF($A67&lt;AU$5,AU$8,AU$9))^2),0),0)</f>
        <v>0</v>
      </c>
      <c r="AV67" s="78" t="n">
        <f aca="false">IF(AND(ISNUMBER($A67),$A67&gt;=AV$6,$A67&lt;=AV$7),IFERROR(AV$10*2/(SQRT(2*PI())*(AV$8+AV$9))*EXP(-0.5*(($A67-AV$5)/IF($A67&lt;AV$5,AV$8,AV$9))^2),0),0)</f>
        <v>0</v>
      </c>
      <c r="AW67" s="78" t="n">
        <f aca="false">IF(AND(ISNUMBER($A67),$A67&gt;=AW$6,$A67&lt;=AW$7),IFERROR(AW$10*2/(SQRT(2*PI())*(AW$8+AW$9))*EXP(-0.5*(($A67-AW$5)/IF($A67&lt;AW$5,AW$8,AW$9))^2),0),0)</f>
        <v>0</v>
      </c>
      <c r="AX67" s="78" t="n">
        <f aca="false">IF(AND(ISNUMBER($A67),$A67&gt;=AX$6,$A67&lt;=AX$7),IFERROR(AX$10*2/(SQRT(2*PI())*(AX$8+AX$9))*EXP(-0.5*(($A67-AX$5)/IF($A67&lt;AX$5,AX$8,AX$9))^2),0),0)</f>
        <v>0</v>
      </c>
      <c r="AY67" s="78" t="n">
        <f aca="false">IF(AND(ISNUMBER($A67),$A67&gt;=AY$6,$A67&lt;=AY$7),IFERROR(AY$10*2/(SQRT(2*PI())*(AY$8+AY$9))*EXP(-0.5*(($A67-AY$5)/IF($A67&lt;AY$5,AY$8,AY$9))^2),0),0)</f>
        <v>0</v>
      </c>
      <c r="AZ67" s="78" t="n">
        <f aca="false">IF(AND(ISNUMBER($A67),$A67&gt;=AZ$6,$A67&lt;=AZ$7),IFERROR(AZ$10*2/(SQRT(2*PI())*(AZ$8+AZ$9))*EXP(-0.5*(($A67-AZ$5)/IF($A67&lt;AZ$5,AZ$8,AZ$9))^2),0),0)</f>
        <v>0</v>
      </c>
      <c r="BA67" s="78" t="n">
        <f aca="false">IF(AND(ISNUMBER($A67),$A67&gt;=BA$6,$A67&lt;=BA$7),IFERROR(BA$10*2/(SQRT(2*PI())*(BA$8+BA$9))*EXP(-0.5*(($A67-BA$5)/IF($A67&lt;BA$5,BA$8,BA$9))^2),0),0)</f>
        <v>0</v>
      </c>
    </row>
    <row r="68" customFormat="false" ht="15" hidden="false" customHeight="false" outlineLevel="0" collapsed="false">
      <c r="A68" s="73" t="str">
        <f aca="false">IF(ISNUMBER('Batch Matches'!D68),'Batch Matches'!D68,"")</f>
        <v/>
      </c>
      <c r="B68" s="78" t="n">
        <f aca="false">SUM(G68:BA68)</f>
        <v>0</v>
      </c>
      <c r="C68" s="78" t="n">
        <f aca="false">MAX(G68:BA68)</f>
        <v>0</v>
      </c>
      <c r="D68" s="72" t="str">
        <f aca="false">IF(B68=0,"",MATCH(C68,G68:BA68,0))</f>
        <v/>
      </c>
      <c r="E68" s="78" t="n">
        <f aca="false">LARGE(G68:BA68,2)</f>
        <v>0</v>
      </c>
      <c r="F68" s="72" t="str">
        <f aca="false">IF(E68=0,"",MATCH(E68,G68:BA68,0))</f>
        <v/>
      </c>
      <c r="G68" s="78" t="n">
        <f aca="false">IF(AND(ISNUMBER($A68),$A68&gt;=G$6,$A68&lt;=G$7),IFERROR(G$10*2/(SQRT(2*PI())*(G$8+G$9))*EXP(-0.5*(($A68-G$5)/IF($A68&lt;G$5,G$8,G$9))^2),0),0)</f>
        <v>0</v>
      </c>
      <c r="H68" s="78" t="n">
        <f aca="false">IF(AND(ISNUMBER($A68),$A68&gt;=H$6,$A68&lt;=H$7),IFERROR(H$10*2/(SQRT(2*PI())*(H$8+H$9))*EXP(-0.5*(($A68-H$5)/IF($A68&lt;H$5,H$8,H$9))^2),0),0)</f>
        <v>0</v>
      </c>
      <c r="I68" s="78" t="n">
        <f aca="false">IF(AND(ISNUMBER($A68),$A68&gt;=I$6,$A68&lt;=I$7),IFERROR(I$10*2/(SQRT(2*PI())*(I$8+I$9))*EXP(-0.5*(($A68-I$5)/IF($A68&lt;I$5,I$8,I$9))^2),0),0)</f>
        <v>0</v>
      </c>
      <c r="J68" s="78" t="n">
        <f aca="false">IF(AND(ISNUMBER($A68),$A68&gt;=J$6,$A68&lt;=J$7),IFERROR(J$10*2/(SQRT(2*PI())*(J$8+J$9))*EXP(-0.5*(($A68-J$5)/IF($A68&lt;J$5,J$8,J$9))^2),0),0)</f>
        <v>0</v>
      </c>
      <c r="K68" s="78" t="n">
        <f aca="false">IF(AND(ISNUMBER($A68),$A68&gt;=K$6,$A68&lt;=K$7),IFERROR(K$10*2/(SQRT(2*PI())*(K$8+K$9))*EXP(-0.5*(($A68-K$5)/IF($A68&lt;K$5,K$8,K$9))^2),0),0)</f>
        <v>0</v>
      </c>
      <c r="L68" s="78" t="n">
        <f aca="false">IF(AND(ISNUMBER($A68),$A68&gt;=L$6,$A68&lt;=L$7),IFERROR(L$10*2/(SQRT(2*PI())*(L$8+L$9))*EXP(-0.5*(($A68-L$5)/IF($A68&lt;L$5,L$8,L$9))^2),0),0)</f>
        <v>0</v>
      </c>
      <c r="M68" s="78" t="n">
        <f aca="false">IF(AND(ISNUMBER($A68),$A68&gt;=M$6,$A68&lt;=M$7),IFERROR(M$10*2/(SQRT(2*PI())*(M$8+M$9))*EXP(-0.5*(($A68-M$5)/IF($A68&lt;M$5,M$8,M$9))^2),0),0)</f>
        <v>0</v>
      </c>
      <c r="N68" s="78" t="n">
        <f aca="false">IF(AND(ISNUMBER($A68),$A68&gt;=N$6,$A68&lt;=N$7),IFERROR(N$10*2/(SQRT(2*PI())*(N$8+N$9))*EXP(-0.5*(($A68-N$5)/IF($A68&lt;N$5,N$8,N$9))^2),0),0)</f>
        <v>0</v>
      </c>
      <c r="O68" s="78" t="n">
        <f aca="false">IF(AND(ISNUMBER($A68),$A68&gt;=O$6,$A68&lt;=O$7),IFERROR(O$10*2/(SQRT(2*PI())*(O$8+O$9))*EXP(-0.5*(($A68-O$5)/IF($A68&lt;O$5,O$8,O$9))^2),0),0)</f>
        <v>0</v>
      </c>
      <c r="P68" s="78" t="n">
        <f aca="false">IF(AND(ISNUMBER($A68),$A68&gt;=P$6,$A68&lt;=P$7),IFERROR(P$10*2/(SQRT(2*PI())*(P$8+P$9))*EXP(-0.5*(($A68-P$5)/IF($A68&lt;P$5,P$8,P$9))^2),0),0)</f>
        <v>0</v>
      </c>
      <c r="Q68" s="78" t="n">
        <f aca="false">IF(AND(ISNUMBER($A68),$A68&gt;=Q$6,$A68&lt;=Q$7),IFERROR(Q$10*2/(SQRT(2*PI())*(Q$8+Q$9))*EXP(-0.5*(($A68-Q$5)/IF($A68&lt;Q$5,Q$8,Q$9))^2),0),0)</f>
        <v>0</v>
      </c>
      <c r="R68" s="78" t="n">
        <f aca="false">IF(AND(ISNUMBER($A68),$A68&gt;=R$6,$A68&lt;=R$7),IFERROR(R$10*2/(SQRT(2*PI())*(R$8+R$9))*EXP(-0.5*(($A68-R$5)/IF($A68&lt;R$5,R$8,R$9))^2),0),0)</f>
        <v>0</v>
      </c>
      <c r="S68" s="78" t="n">
        <f aca="false">IF(AND(ISNUMBER($A68),$A68&gt;=S$6,$A68&lt;=S$7),IFERROR(S$10*2/(SQRT(2*PI())*(S$8+S$9))*EXP(-0.5*(($A68-S$5)/IF($A68&lt;S$5,S$8,S$9))^2),0),0)</f>
        <v>0</v>
      </c>
      <c r="T68" s="78" t="n">
        <f aca="false">IF(AND(ISNUMBER($A68),$A68&gt;=T$6,$A68&lt;=T$7),IFERROR(T$10*2/(SQRT(2*PI())*(T$8+T$9))*EXP(-0.5*(($A68-T$5)/IF($A68&lt;T$5,T$8,T$9))^2),0),0)</f>
        <v>0</v>
      </c>
      <c r="U68" s="78" t="n">
        <f aca="false">IF(AND(ISNUMBER($A68),$A68&gt;=U$6,$A68&lt;=U$7),IFERROR(U$10*2/(SQRT(2*PI())*(U$8+U$9))*EXP(-0.5*(($A68-U$5)/IF($A68&lt;U$5,U$8,U$9))^2),0),0)</f>
        <v>0</v>
      </c>
      <c r="V68" s="78" t="n">
        <f aca="false">IF(AND(ISNUMBER($A68),$A68&gt;=V$6,$A68&lt;=V$7),IFERROR(V$10*2/(SQRT(2*PI())*(V$8+V$9))*EXP(-0.5*(($A68-V$5)/IF($A68&lt;V$5,V$8,V$9))^2),0),0)</f>
        <v>0</v>
      </c>
      <c r="W68" s="78" t="n">
        <f aca="false">IF(AND(ISNUMBER($A68),$A68&gt;=W$6,$A68&lt;=W$7),IFERROR(W$10*2/(SQRT(2*PI())*(W$8+W$9))*EXP(-0.5*(($A68-W$5)/IF($A68&lt;W$5,W$8,W$9))^2),0),0)</f>
        <v>0</v>
      </c>
      <c r="X68" s="78" t="n">
        <f aca="false">IF(AND(ISNUMBER($A68),$A68&gt;=X$6,$A68&lt;=X$7),IFERROR(X$10*2/(SQRT(2*PI())*(X$8+X$9))*EXP(-0.5*(($A68-X$5)/IF($A68&lt;X$5,X$8,X$9))^2),0),0)</f>
        <v>0</v>
      </c>
      <c r="Y68" s="78" t="n">
        <f aca="false">IF(AND(ISNUMBER($A68),$A68&gt;=Y$6,$A68&lt;=Y$7),IFERROR(Y$10*2/(SQRT(2*PI())*(Y$8+Y$9))*EXP(-0.5*(($A68-Y$5)/IF($A68&lt;Y$5,Y$8,Y$9))^2),0),0)</f>
        <v>0</v>
      </c>
      <c r="Z68" s="78" t="n">
        <f aca="false">IF(AND(ISNUMBER($A68),$A68&gt;=Z$6,$A68&lt;=Z$7),IFERROR(Z$10*2/(SQRT(2*PI())*(Z$8+Z$9))*EXP(-0.5*(($A68-Z$5)/IF($A68&lt;Z$5,Z$8,Z$9))^2),0),0)</f>
        <v>0</v>
      </c>
      <c r="AA68" s="78" t="n">
        <f aca="false">IF(AND(ISNUMBER($A68),$A68&gt;=AA$6,$A68&lt;=AA$7),IFERROR(AA$10*2/(SQRT(2*PI())*(AA$8+AA$9))*EXP(-0.5*(($A68-AA$5)/IF($A68&lt;AA$5,AA$8,AA$9))^2),0),0)</f>
        <v>0</v>
      </c>
      <c r="AB68" s="78" t="n">
        <f aca="false">IF(AND(ISNUMBER($A68),$A68&gt;=AB$6,$A68&lt;=AB$7),IFERROR(AB$10*2/(SQRT(2*PI())*(AB$8+AB$9))*EXP(-0.5*(($A68-AB$5)/IF($A68&lt;AB$5,AB$8,AB$9))^2),0),0)</f>
        <v>0</v>
      </c>
      <c r="AC68" s="78" t="n">
        <f aca="false">IF(AND(ISNUMBER($A68),$A68&gt;=AC$6,$A68&lt;=AC$7),IFERROR(AC$10*2/(SQRT(2*PI())*(AC$8+AC$9))*EXP(-0.5*(($A68-AC$5)/IF($A68&lt;AC$5,AC$8,AC$9))^2),0),0)</f>
        <v>0</v>
      </c>
      <c r="AD68" s="78" t="n">
        <f aca="false">IF(AND(ISNUMBER($A68),$A68&gt;=AD$6,$A68&lt;=AD$7),IFERROR(AD$10*2/(SQRT(2*PI())*(AD$8+AD$9))*EXP(-0.5*(($A68-AD$5)/IF($A68&lt;AD$5,AD$8,AD$9))^2),0),0)</f>
        <v>0</v>
      </c>
      <c r="AE68" s="78" t="n">
        <f aca="false">IF(AND(ISNUMBER($A68),$A68&gt;=AE$6,$A68&lt;=AE$7),IFERROR(AE$10*2/(SQRT(2*PI())*(AE$8+AE$9))*EXP(-0.5*(($A68-AE$5)/IF($A68&lt;AE$5,AE$8,AE$9))^2),0),0)</f>
        <v>0</v>
      </c>
      <c r="AF68" s="78" t="n">
        <f aca="false">IF(AND(ISNUMBER($A68),$A68&gt;=AF$6,$A68&lt;=AF$7),IFERROR(AF$10*2/(SQRT(2*PI())*(AF$8+AF$9))*EXP(-0.5*(($A68-AF$5)/IF($A68&lt;AF$5,AF$8,AF$9))^2),0),0)</f>
        <v>0</v>
      </c>
      <c r="AG68" s="78" t="n">
        <f aca="false">IF(AND(ISNUMBER($A68),$A68&gt;=AG$6,$A68&lt;=AG$7),IFERROR(AG$10*2/(SQRT(2*PI())*(AG$8+AG$9))*EXP(-0.5*(($A68-AG$5)/IF($A68&lt;AG$5,AG$8,AG$9))^2),0),0)</f>
        <v>0</v>
      </c>
      <c r="AH68" s="78" t="n">
        <f aca="false">IF(AND(ISNUMBER($A68),$A68&gt;=AH$6,$A68&lt;=AH$7),IFERROR(AH$10*2/(SQRT(2*PI())*(AH$8+AH$9))*EXP(-0.5*(($A68-AH$5)/IF($A68&lt;AH$5,AH$8,AH$9))^2),0),0)</f>
        <v>0</v>
      </c>
      <c r="AI68" s="78" t="n">
        <f aca="false">IF(AND(ISNUMBER($A68),$A68&gt;=AI$6,$A68&lt;=AI$7),IFERROR(AI$10*2/(SQRT(2*PI())*(AI$8+AI$9))*EXP(-0.5*(($A68-AI$5)/IF($A68&lt;AI$5,AI$8,AI$9))^2),0),0)</f>
        <v>0</v>
      </c>
      <c r="AJ68" s="78" t="n">
        <f aca="false">IF(AND(ISNUMBER($A68),$A68&gt;=AJ$6,$A68&lt;=AJ$7),IFERROR(AJ$10*2/(SQRT(2*PI())*(AJ$8+AJ$9))*EXP(-0.5*(($A68-AJ$5)/IF($A68&lt;AJ$5,AJ$8,AJ$9))^2),0),0)</f>
        <v>0</v>
      </c>
      <c r="AK68" s="78" t="n">
        <f aca="false">IF(AND(ISNUMBER($A68),$A68&gt;=AK$6,$A68&lt;=AK$7),IFERROR(AK$10*2/(SQRT(2*PI())*(AK$8+AK$9))*EXP(-0.5*(($A68-AK$5)/IF($A68&lt;AK$5,AK$8,AK$9))^2),0),0)</f>
        <v>0</v>
      </c>
      <c r="AL68" s="78" t="n">
        <f aca="false">IF(AND(ISNUMBER($A68),$A68&gt;=AL$6,$A68&lt;=AL$7),IFERROR(AL$10*2/(SQRT(2*PI())*(AL$8+AL$9))*EXP(-0.5*(($A68-AL$5)/IF($A68&lt;AL$5,AL$8,AL$9))^2),0),0)</f>
        <v>0</v>
      </c>
      <c r="AM68" s="78" t="n">
        <f aca="false">IF(AND(ISNUMBER($A68),$A68&gt;=AM$6,$A68&lt;=AM$7),IFERROR(AM$10*2/(SQRT(2*PI())*(AM$8+AM$9))*EXP(-0.5*(($A68-AM$5)/IF($A68&lt;AM$5,AM$8,AM$9))^2),0),0)</f>
        <v>0</v>
      </c>
      <c r="AN68" s="78" t="n">
        <f aca="false">IF(AND(ISNUMBER($A68),$A68&gt;=AN$6,$A68&lt;=AN$7),IFERROR(AN$10*2/(SQRT(2*PI())*(AN$8+AN$9))*EXP(-0.5*(($A68-AN$5)/IF($A68&lt;AN$5,AN$8,AN$9))^2),0),0)</f>
        <v>0</v>
      </c>
      <c r="AO68" s="78" t="n">
        <f aca="false">IF(AND(ISNUMBER($A68),$A68&gt;=AO$6,$A68&lt;=AO$7),IFERROR(AO$10*2/(SQRT(2*PI())*(AO$8+AO$9))*EXP(-0.5*(($A68-AO$5)/IF($A68&lt;AO$5,AO$8,AO$9))^2),0),0)</f>
        <v>0</v>
      </c>
      <c r="AP68" s="78" t="n">
        <f aca="false">IF(AND(ISNUMBER($A68),$A68&gt;=AP$6,$A68&lt;=AP$7),IFERROR(AP$10*2/(SQRT(2*PI())*(AP$8+AP$9))*EXP(-0.5*(($A68-AP$5)/IF($A68&lt;AP$5,AP$8,AP$9))^2),0),0)</f>
        <v>0</v>
      </c>
      <c r="AQ68" s="78" t="n">
        <f aca="false">IF(AND(ISNUMBER($A68),$A68&gt;=AQ$6,$A68&lt;=AQ$7),IFERROR(AQ$10*2/(SQRT(2*PI())*(AQ$8+AQ$9))*EXP(-0.5*(($A68-AQ$5)/IF($A68&lt;AQ$5,AQ$8,AQ$9))^2),0),0)</f>
        <v>0</v>
      </c>
      <c r="AR68" s="78" t="n">
        <f aca="false">IF(AND(ISNUMBER($A68),$A68&gt;=AR$6,$A68&lt;=AR$7),IFERROR(AR$10*2/(SQRT(2*PI())*(AR$8+AR$9))*EXP(-0.5*(($A68-AR$5)/IF($A68&lt;AR$5,AR$8,AR$9))^2),0),0)</f>
        <v>0</v>
      </c>
      <c r="AS68" s="78" t="n">
        <f aca="false">IF(AND(ISNUMBER($A68),$A68&gt;=AS$6,$A68&lt;=AS$7),IFERROR(AS$10*2/(SQRT(2*PI())*(AS$8+AS$9))*EXP(-0.5*(($A68-AS$5)/IF($A68&lt;AS$5,AS$8,AS$9))^2),0),0)</f>
        <v>0</v>
      </c>
      <c r="AT68" s="78" t="n">
        <f aca="false">IF(AND(ISNUMBER($A68),$A68&gt;=AT$6,$A68&lt;=AT$7),IFERROR(AT$10*2/(SQRT(2*PI())*(AT$8+AT$9))*EXP(-0.5*(($A68-AT$5)/IF($A68&lt;AT$5,AT$8,AT$9))^2),0),0)</f>
        <v>0</v>
      </c>
      <c r="AU68" s="78" t="n">
        <f aca="false">IF(AND(ISNUMBER($A68),$A68&gt;=AU$6,$A68&lt;=AU$7),IFERROR(AU$10*2/(SQRT(2*PI())*(AU$8+AU$9))*EXP(-0.5*(($A68-AU$5)/IF($A68&lt;AU$5,AU$8,AU$9))^2),0),0)</f>
        <v>0</v>
      </c>
      <c r="AV68" s="78" t="n">
        <f aca="false">IF(AND(ISNUMBER($A68),$A68&gt;=AV$6,$A68&lt;=AV$7),IFERROR(AV$10*2/(SQRT(2*PI())*(AV$8+AV$9))*EXP(-0.5*(($A68-AV$5)/IF($A68&lt;AV$5,AV$8,AV$9))^2),0),0)</f>
        <v>0</v>
      </c>
      <c r="AW68" s="78" t="n">
        <f aca="false">IF(AND(ISNUMBER($A68),$A68&gt;=AW$6,$A68&lt;=AW$7),IFERROR(AW$10*2/(SQRT(2*PI())*(AW$8+AW$9))*EXP(-0.5*(($A68-AW$5)/IF($A68&lt;AW$5,AW$8,AW$9))^2),0),0)</f>
        <v>0</v>
      </c>
      <c r="AX68" s="78" t="n">
        <f aca="false">IF(AND(ISNUMBER($A68),$A68&gt;=AX$6,$A68&lt;=AX$7),IFERROR(AX$10*2/(SQRT(2*PI())*(AX$8+AX$9))*EXP(-0.5*(($A68-AX$5)/IF($A68&lt;AX$5,AX$8,AX$9))^2),0),0)</f>
        <v>0</v>
      </c>
      <c r="AY68" s="78" t="n">
        <f aca="false">IF(AND(ISNUMBER($A68),$A68&gt;=AY$6,$A68&lt;=AY$7),IFERROR(AY$10*2/(SQRT(2*PI())*(AY$8+AY$9))*EXP(-0.5*(($A68-AY$5)/IF($A68&lt;AY$5,AY$8,AY$9))^2),0),0)</f>
        <v>0</v>
      </c>
      <c r="AZ68" s="78" t="n">
        <f aca="false">IF(AND(ISNUMBER($A68),$A68&gt;=AZ$6,$A68&lt;=AZ$7),IFERROR(AZ$10*2/(SQRT(2*PI())*(AZ$8+AZ$9))*EXP(-0.5*(($A68-AZ$5)/IF($A68&lt;AZ$5,AZ$8,AZ$9))^2),0),0)</f>
        <v>0</v>
      </c>
      <c r="BA68" s="78" t="n">
        <f aca="false">IF(AND(ISNUMBER($A68),$A68&gt;=BA$6,$A68&lt;=BA$7),IFERROR(BA$10*2/(SQRT(2*PI())*(BA$8+BA$9))*EXP(-0.5*(($A68-BA$5)/IF($A68&lt;BA$5,BA$8,BA$9))^2),0),0)</f>
        <v>0</v>
      </c>
    </row>
    <row r="69" customFormat="false" ht="15" hidden="false" customHeight="false" outlineLevel="0" collapsed="false">
      <c r="A69" s="73" t="str">
        <f aca="false">IF(ISNUMBER('Batch Matches'!D69),'Batch Matches'!D69,"")</f>
        <v/>
      </c>
      <c r="B69" s="78" t="n">
        <f aca="false">SUM(G69:BA69)</f>
        <v>0</v>
      </c>
      <c r="C69" s="78" t="n">
        <f aca="false">MAX(G69:BA69)</f>
        <v>0</v>
      </c>
      <c r="D69" s="72" t="str">
        <f aca="false">IF(B69=0,"",MATCH(C69,G69:BA69,0))</f>
        <v/>
      </c>
      <c r="E69" s="78" t="n">
        <f aca="false">LARGE(G69:BA69,2)</f>
        <v>0</v>
      </c>
      <c r="F69" s="72" t="str">
        <f aca="false">IF(E69=0,"",MATCH(E69,G69:BA69,0))</f>
        <v/>
      </c>
      <c r="G69" s="78" t="n">
        <f aca="false">IF(AND(ISNUMBER($A69),$A69&gt;=G$6,$A69&lt;=G$7),IFERROR(G$10*2/(SQRT(2*PI())*(G$8+G$9))*EXP(-0.5*(($A69-G$5)/IF($A69&lt;G$5,G$8,G$9))^2),0),0)</f>
        <v>0</v>
      </c>
      <c r="H69" s="78" t="n">
        <f aca="false">IF(AND(ISNUMBER($A69),$A69&gt;=H$6,$A69&lt;=H$7),IFERROR(H$10*2/(SQRT(2*PI())*(H$8+H$9))*EXP(-0.5*(($A69-H$5)/IF($A69&lt;H$5,H$8,H$9))^2),0),0)</f>
        <v>0</v>
      </c>
      <c r="I69" s="78" t="n">
        <f aca="false">IF(AND(ISNUMBER($A69),$A69&gt;=I$6,$A69&lt;=I$7),IFERROR(I$10*2/(SQRT(2*PI())*(I$8+I$9))*EXP(-0.5*(($A69-I$5)/IF($A69&lt;I$5,I$8,I$9))^2),0),0)</f>
        <v>0</v>
      </c>
      <c r="J69" s="78" t="n">
        <f aca="false">IF(AND(ISNUMBER($A69),$A69&gt;=J$6,$A69&lt;=J$7),IFERROR(J$10*2/(SQRT(2*PI())*(J$8+J$9))*EXP(-0.5*(($A69-J$5)/IF($A69&lt;J$5,J$8,J$9))^2),0),0)</f>
        <v>0</v>
      </c>
      <c r="K69" s="78" t="n">
        <f aca="false">IF(AND(ISNUMBER($A69),$A69&gt;=K$6,$A69&lt;=K$7),IFERROR(K$10*2/(SQRT(2*PI())*(K$8+K$9))*EXP(-0.5*(($A69-K$5)/IF($A69&lt;K$5,K$8,K$9))^2),0),0)</f>
        <v>0</v>
      </c>
      <c r="L69" s="78" t="n">
        <f aca="false">IF(AND(ISNUMBER($A69),$A69&gt;=L$6,$A69&lt;=L$7),IFERROR(L$10*2/(SQRT(2*PI())*(L$8+L$9))*EXP(-0.5*(($A69-L$5)/IF($A69&lt;L$5,L$8,L$9))^2),0),0)</f>
        <v>0</v>
      </c>
      <c r="M69" s="78" t="n">
        <f aca="false">IF(AND(ISNUMBER($A69),$A69&gt;=M$6,$A69&lt;=M$7),IFERROR(M$10*2/(SQRT(2*PI())*(M$8+M$9))*EXP(-0.5*(($A69-M$5)/IF($A69&lt;M$5,M$8,M$9))^2),0),0)</f>
        <v>0</v>
      </c>
      <c r="N69" s="78" t="n">
        <f aca="false">IF(AND(ISNUMBER($A69),$A69&gt;=N$6,$A69&lt;=N$7),IFERROR(N$10*2/(SQRT(2*PI())*(N$8+N$9))*EXP(-0.5*(($A69-N$5)/IF($A69&lt;N$5,N$8,N$9))^2),0),0)</f>
        <v>0</v>
      </c>
      <c r="O69" s="78" t="n">
        <f aca="false">IF(AND(ISNUMBER($A69),$A69&gt;=O$6,$A69&lt;=O$7),IFERROR(O$10*2/(SQRT(2*PI())*(O$8+O$9))*EXP(-0.5*(($A69-O$5)/IF($A69&lt;O$5,O$8,O$9))^2),0),0)</f>
        <v>0</v>
      </c>
      <c r="P69" s="78" t="n">
        <f aca="false">IF(AND(ISNUMBER($A69),$A69&gt;=P$6,$A69&lt;=P$7),IFERROR(P$10*2/(SQRT(2*PI())*(P$8+P$9))*EXP(-0.5*(($A69-P$5)/IF($A69&lt;P$5,P$8,P$9))^2),0),0)</f>
        <v>0</v>
      </c>
      <c r="Q69" s="78" t="n">
        <f aca="false">IF(AND(ISNUMBER($A69),$A69&gt;=Q$6,$A69&lt;=Q$7),IFERROR(Q$10*2/(SQRT(2*PI())*(Q$8+Q$9))*EXP(-0.5*(($A69-Q$5)/IF($A69&lt;Q$5,Q$8,Q$9))^2),0),0)</f>
        <v>0</v>
      </c>
      <c r="R69" s="78" t="n">
        <f aca="false">IF(AND(ISNUMBER($A69),$A69&gt;=R$6,$A69&lt;=R$7),IFERROR(R$10*2/(SQRT(2*PI())*(R$8+R$9))*EXP(-0.5*(($A69-R$5)/IF($A69&lt;R$5,R$8,R$9))^2),0),0)</f>
        <v>0</v>
      </c>
      <c r="S69" s="78" t="n">
        <f aca="false">IF(AND(ISNUMBER($A69),$A69&gt;=S$6,$A69&lt;=S$7),IFERROR(S$10*2/(SQRT(2*PI())*(S$8+S$9))*EXP(-0.5*(($A69-S$5)/IF($A69&lt;S$5,S$8,S$9))^2),0),0)</f>
        <v>0</v>
      </c>
      <c r="T69" s="78" t="n">
        <f aca="false">IF(AND(ISNUMBER($A69),$A69&gt;=T$6,$A69&lt;=T$7),IFERROR(T$10*2/(SQRT(2*PI())*(T$8+T$9))*EXP(-0.5*(($A69-T$5)/IF($A69&lt;T$5,T$8,T$9))^2),0),0)</f>
        <v>0</v>
      </c>
      <c r="U69" s="78" t="n">
        <f aca="false">IF(AND(ISNUMBER($A69),$A69&gt;=U$6,$A69&lt;=U$7),IFERROR(U$10*2/(SQRT(2*PI())*(U$8+U$9))*EXP(-0.5*(($A69-U$5)/IF($A69&lt;U$5,U$8,U$9))^2),0),0)</f>
        <v>0</v>
      </c>
      <c r="V69" s="78" t="n">
        <f aca="false">IF(AND(ISNUMBER($A69),$A69&gt;=V$6,$A69&lt;=V$7),IFERROR(V$10*2/(SQRT(2*PI())*(V$8+V$9))*EXP(-0.5*(($A69-V$5)/IF($A69&lt;V$5,V$8,V$9))^2),0),0)</f>
        <v>0</v>
      </c>
      <c r="W69" s="78" t="n">
        <f aca="false">IF(AND(ISNUMBER($A69),$A69&gt;=W$6,$A69&lt;=W$7),IFERROR(W$10*2/(SQRT(2*PI())*(W$8+W$9))*EXP(-0.5*(($A69-W$5)/IF($A69&lt;W$5,W$8,W$9))^2),0),0)</f>
        <v>0</v>
      </c>
      <c r="X69" s="78" t="n">
        <f aca="false">IF(AND(ISNUMBER($A69),$A69&gt;=X$6,$A69&lt;=X$7),IFERROR(X$10*2/(SQRT(2*PI())*(X$8+X$9))*EXP(-0.5*(($A69-X$5)/IF($A69&lt;X$5,X$8,X$9))^2),0),0)</f>
        <v>0</v>
      </c>
      <c r="Y69" s="78" t="n">
        <f aca="false">IF(AND(ISNUMBER($A69),$A69&gt;=Y$6,$A69&lt;=Y$7),IFERROR(Y$10*2/(SQRT(2*PI())*(Y$8+Y$9))*EXP(-0.5*(($A69-Y$5)/IF($A69&lt;Y$5,Y$8,Y$9))^2),0),0)</f>
        <v>0</v>
      </c>
      <c r="Z69" s="78" t="n">
        <f aca="false">IF(AND(ISNUMBER($A69),$A69&gt;=Z$6,$A69&lt;=Z$7),IFERROR(Z$10*2/(SQRT(2*PI())*(Z$8+Z$9))*EXP(-0.5*(($A69-Z$5)/IF($A69&lt;Z$5,Z$8,Z$9))^2),0),0)</f>
        <v>0</v>
      </c>
      <c r="AA69" s="78" t="n">
        <f aca="false">IF(AND(ISNUMBER($A69),$A69&gt;=AA$6,$A69&lt;=AA$7),IFERROR(AA$10*2/(SQRT(2*PI())*(AA$8+AA$9))*EXP(-0.5*(($A69-AA$5)/IF($A69&lt;AA$5,AA$8,AA$9))^2),0),0)</f>
        <v>0</v>
      </c>
      <c r="AB69" s="78" t="n">
        <f aca="false">IF(AND(ISNUMBER($A69),$A69&gt;=AB$6,$A69&lt;=AB$7),IFERROR(AB$10*2/(SQRT(2*PI())*(AB$8+AB$9))*EXP(-0.5*(($A69-AB$5)/IF($A69&lt;AB$5,AB$8,AB$9))^2),0),0)</f>
        <v>0</v>
      </c>
      <c r="AC69" s="78" t="n">
        <f aca="false">IF(AND(ISNUMBER($A69),$A69&gt;=AC$6,$A69&lt;=AC$7),IFERROR(AC$10*2/(SQRT(2*PI())*(AC$8+AC$9))*EXP(-0.5*(($A69-AC$5)/IF($A69&lt;AC$5,AC$8,AC$9))^2),0),0)</f>
        <v>0</v>
      </c>
      <c r="AD69" s="78" t="n">
        <f aca="false">IF(AND(ISNUMBER($A69),$A69&gt;=AD$6,$A69&lt;=AD$7),IFERROR(AD$10*2/(SQRT(2*PI())*(AD$8+AD$9))*EXP(-0.5*(($A69-AD$5)/IF($A69&lt;AD$5,AD$8,AD$9))^2),0),0)</f>
        <v>0</v>
      </c>
      <c r="AE69" s="78" t="n">
        <f aca="false">IF(AND(ISNUMBER($A69),$A69&gt;=AE$6,$A69&lt;=AE$7),IFERROR(AE$10*2/(SQRT(2*PI())*(AE$8+AE$9))*EXP(-0.5*(($A69-AE$5)/IF($A69&lt;AE$5,AE$8,AE$9))^2),0),0)</f>
        <v>0</v>
      </c>
      <c r="AF69" s="78" t="n">
        <f aca="false">IF(AND(ISNUMBER($A69),$A69&gt;=AF$6,$A69&lt;=AF$7),IFERROR(AF$10*2/(SQRT(2*PI())*(AF$8+AF$9))*EXP(-0.5*(($A69-AF$5)/IF($A69&lt;AF$5,AF$8,AF$9))^2),0),0)</f>
        <v>0</v>
      </c>
      <c r="AG69" s="78" t="n">
        <f aca="false">IF(AND(ISNUMBER($A69),$A69&gt;=AG$6,$A69&lt;=AG$7),IFERROR(AG$10*2/(SQRT(2*PI())*(AG$8+AG$9))*EXP(-0.5*(($A69-AG$5)/IF($A69&lt;AG$5,AG$8,AG$9))^2),0),0)</f>
        <v>0</v>
      </c>
      <c r="AH69" s="78" t="n">
        <f aca="false">IF(AND(ISNUMBER($A69),$A69&gt;=AH$6,$A69&lt;=AH$7),IFERROR(AH$10*2/(SQRT(2*PI())*(AH$8+AH$9))*EXP(-0.5*(($A69-AH$5)/IF($A69&lt;AH$5,AH$8,AH$9))^2),0),0)</f>
        <v>0</v>
      </c>
      <c r="AI69" s="78" t="n">
        <f aca="false">IF(AND(ISNUMBER($A69),$A69&gt;=AI$6,$A69&lt;=AI$7),IFERROR(AI$10*2/(SQRT(2*PI())*(AI$8+AI$9))*EXP(-0.5*(($A69-AI$5)/IF($A69&lt;AI$5,AI$8,AI$9))^2),0),0)</f>
        <v>0</v>
      </c>
      <c r="AJ69" s="78" t="n">
        <f aca="false">IF(AND(ISNUMBER($A69),$A69&gt;=AJ$6,$A69&lt;=AJ$7),IFERROR(AJ$10*2/(SQRT(2*PI())*(AJ$8+AJ$9))*EXP(-0.5*(($A69-AJ$5)/IF($A69&lt;AJ$5,AJ$8,AJ$9))^2),0),0)</f>
        <v>0</v>
      </c>
      <c r="AK69" s="78" t="n">
        <f aca="false">IF(AND(ISNUMBER($A69),$A69&gt;=AK$6,$A69&lt;=AK$7),IFERROR(AK$10*2/(SQRT(2*PI())*(AK$8+AK$9))*EXP(-0.5*(($A69-AK$5)/IF($A69&lt;AK$5,AK$8,AK$9))^2),0),0)</f>
        <v>0</v>
      </c>
      <c r="AL69" s="78" t="n">
        <f aca="false">IF(AND(ISNUMBER($A69),$A69&gt;=AL$6,$A69&lt;=AL$7),IFERROR(AL$10*2/(SQRT(2*PI())*(AL$8+AL$9))*EXP(-0.5*(($A69-AL$5)/IF($A69&lt;AL$5,AL$8,AL$9))^2),0),0)</f>
        <v>0</v>
      </c>
      <c r="AM69" s="78" t="n">
        <f aca="false">IF(AND(ISNUMBER($A69),$A69&gt;=AM$6,$A69&lt;=AM$7),IFERROR(AM$10*2/(SQRT(2*PI())*(AM$8+AM$9))*EXP(-0.5*(($A69-AM$5)/IF($A69&lt;AM$5,AM$8,AM$9))^2),0),0)</f>
        <v>0</v>
      </c>
      <c r="AN69" s="78" t="n">
        <f aca="false">IF(AND(ISNUMBER($A69),$A69&gt;=AN$6,$A69&lt;=AN$7),IFERROR(AN$10*2/(SQRT(2*PI())*(AN$8+AN$9))*EXP(-0.5*(($A69-AN$5)/IF($A69&lt;AN$5,AN$8,AN$9))^2),0),0)</f>
        <v>0</v>
      </c>
      <c r="AO69" s="78" t="n">
        <f aca="false">IF(AND(ISNUMBER($A69),$A69&gt;=AO$6,$A69&lt;=AO$7),IFERROR(AO$10*2/(SQRT(2*PI())*(AO$8+AO$9))*EXP(-0.5*(($A69-AO$5)/IF($A69&lt;AO$5,AO$8,AO$9))^2),0),0)</f>
        <v>0</v>
      </c>
      <c r="AP69" s="78" t="n">
        <f aca="false">IF(AND(ISNUMBER($A69),$A69&gt;=AP$6,$A69&lt;=AP$7),IFERROR(AP$10*2/(SQRT(2*PI())*(AP$8+AP$9))*EXP(-0.5*(($A69-AP$5)/IF($A69&lt;AP$5,AP$8,AP$9))^2),0),0)</f>
        <v>0</v>
      </c>
      <c r="AQ69" s="78" t="n">
        <f aca="false">IF(AND(ISNUMBER($A69),$A69&gt;=AQ$6,$A69&lt;=AQ$7),IFERROR(AQ$10*2/(SQRT(2*PI())*(AQ$8+AQ$9))*EXP(-0.5*(($A69-AQ$5)/IF($A69&lt;AQ$5,AQ$8,AQ$9))^2),0),0)</f>
        <v>0</v>
      </c>
      <c r="AR69" s="78" t="n">
        <f aca="false">IF(AND(ISNUMBER($A69),$A69&gt;=AR$6,$A69&lt;=AR$7),IFERROR(AR$10*2/(SQRT(2*PI())*(AR$8+AR$9))*EXP(-0.5*(($A69-AR$5)/IF($A69&lt;AR$5,AR$8,AR$9))^2),0),0)</f>
        <v>0</v>
      </c>
      <c r="AS69" s="78" t="n">
        <f aca="false">IF(AND(ISNUMBER($A69),$A69&gt;=AS$6,$A69&lt;=AS$7),IFERROR(AS$10*2/(SQRT(2*PI())*(AS$8+AS$9))*EXP(-0.5*(($A69-AS$5)/IF($A69&lt;AS$5,AS$8,AS$9))^2),0),0)</f>
        <v>0</v>
      </c>
      <c r="AT69" s="78" t="n">
        <f aca="false">IF(AND(ISNUMBER($A69),$A69&gt;=AT$6,$A69&lt;=AT$7),IFERROR(AT$10*2/(SQRT(2*PI())*(AT$8+AT$9))*EXP(-0.5*(($A69-AT$5)/IF($A69&lt;AT$5,AT$8,AT$9))^2),0),0)</f>
        <v>0</v>
      </c>
      <c r="AU69" s="78" t="n">
        <f aca="false">IF(AND(ISNUMBER($A69),$A69&gt;=AU$6,$A69&lt;=AU$7),IFERROR(AU$10*2/(SQRT(2*PI())*(AU$8+AU$9))*EXP(-0.5*(($A69-AU$5)/IF($A69&lt;AU$5,AU$8,AU$9))^2),0),0)</f>
        <v>0</v>
      </c>
      <c r="AV69" s="78" t="n">
        <f aca="false">IF(AND(ISNUMBER($A69),$A69&gt;=AV$6,$A69&lt;=AV$7),IFERROR(AV$10*2/(SQRT(2*PI())*(AV$8+AV$9))*EXP(-0.5*(($A69-AV$5)/IF($A69&lt;AV$5,AV$8,AV$9))^2),0),0)</f>
        <v>0</v>
      </c>
      <c r="AW69" s="78" t="n">
        <f aca="false">IF(AND(ISNUMBER($A69),$A69&gt;=AW$6,$A69&lt;=AW$7),IFERROR(AW$10*2/(SQRT(2*PI())*(AW$8+AW$9))*EXP(-0.5*(($A69-AW$5)/IF($A69&lt;AW$5,AW$8,AW$9))^2),0),0)</f>
        <v>0</v>
      </c>
      <c r="AX69" s="78" t="n">
        <f aca="false">IF(AND(ISNUMBER($A69),$A69&gt;=AX$6,$A69&lt;=AX$7),IFERROR(AX$10*2/(SQRT(2*PI())*(AX$8+AX$9))*EXP(-0.5*(($A69-AX$5)/IF($A69&lt;AX$5,AX$8,AX$9))^2),0),0)</f>
        <v>0</v>
      </c>
      <c r="AY69" s="78" t="n">
        <f aca="false">IF(AND(ISNUMBER($A69),$A69&gt;=AY$6,$A69&lt;=AY$7),IFERROR(AY$10*2/(SQRT(2*PI())*(AY$8+AY$9))*EXP(-0.5*(($A69-AY$5)/IF($A69&lt;AY$5,AY$8,AY$9))^2),0),0)</f>
        <v>0</v>
      </c>
      <c r="AZ69" s="78" t="n">
        <f aca="false">IF(AND(ISNUMBER($A69),$A69&gt;=AZ$6,$A69&lt;=AZ$7),IFERROR(AZ$10*2/(SQRT(2*PI())*(AZ$8+AZ$9))*EXP(-0.5*(($A69-AZ$5)/IF($A69&lt;AZ$5,AZ$8,AZ$9))^2),0),0)</f>
        <v>0</v>
      </c>
      <c r="BA69" s="78" t="n">
        <f aca="false">IF(AND(ISNUMBER($A69),$A69&gt;=BA$6,$A69&lt;=BA$7),IFERROR(BA$10*2/(SQRT(2*PI())*(BA$8+BA$9))*EXP(-0.5*(($A69-BA$5)/IF($A69&lt;BA$5,BA$8,BA$9))^2),0),0)</f>
        <v>0</v>
      </c>
    </row>
    <row r="70" customFormat="false" ht="15" hidden="false" customHeight="false" outlineLevel="0" collapsed="false">
      <c r="A70" s="73" t="str">
        <f aca="false">IF(ISNUMBER('Batch Matches'!D70),'Batch Matches'!D70,"")</f>
        <v/>
      </c>
      <c r="B70" s="78" t="n">
        <f aca="false">SUM(G70:BA70)</f>
        <v>0</v>
      </c>
      <c r="C70" s="78" t="n">
        <f aca="false">MAX(G70:BA70)</f>
        <v>0</v>
      </c>
      <c r="D70" s="72" t="str">
        <f aca="false">IF(B70=0,"",MATCH(C70,G70:BA70,0))</f>
        <v/>
      </c>
      <c r="E70" s="78" t="n">
        <f aca="false">LARGE(G70:BA70,2)</f>
        <v>0</v>
      </c>
      <c r="F70" s="72" t="str">
        <f aca="false">IF(E70=0,"",MATCH(E70,G70:BA70,0))</f>
        <v/>
      </c>
      <c r="G70" s="78" t="n">
        <f aca="false">IF(AND(ISNUMBER($A70),$A70&gt;=G$6,$A70&lt;=G$7),IFERROR(G$10*2/(SQRT(2*PI())*(G$8+G$9))*EXP(-0.5*(($A70-G$5)/IF($A70&lt;G$5,G$8,G$9))^2),0),0)</f>
        <v>0</v>
      </c>
      <c r="H70" s="78" t="n">
        <f aca="false">IF(AND(ISNUMBER($A70),$A70&gt;=H$6,$A70&lt;=H$7),IFERROR(H$10*2/(SQRT(2*PI())*(H$8+H$9))*EXP(-0.5*(($A70-H$5)/IF($A70&lt;H$5,H$8,H$9))^2),0),0)</f>
        <v>0</v>
      </c>
      <c r="I70" s="78" t="n">
        <f aca="false">IF(AND(ISNUMBER($A70),$A70&gt;=I$6,$A70&lt;=I$7),IFERROR(I$10*2/(SQRT(2*PI())*(I$8+I$9))*EXP(-0.5*(($A70-I$5)/IF($A70&lt;I$5,I$8,I$9))^2),0),0)</f>
        <v>0</v>
      </c>
      <c r="J70" s="78" t="n">
        <f aca="false">IF(AND(ISNUMBER($A70),$A70&gt;=J$6,$A70&lt;=J$7),IFERROR(J$10*2/(SQRT(2*PI())*(J$8+J$9))*EXP(-0.5*(($A70-J$5)/IF($A70&lt;J$5,J$8,J$9))^2),0),0)</f>
        <v>0</v>
      </c>
      <c r="K70" s="78" t="n">
        <f aca="false">IF(AND(ISNUMBER($A70),$A70&gt;=K$6,$A70&lt;=K$7),IFERROR(K$10*2/(SQRT(2*PI())*(K$8+K$9))*EXP(-0.5*(($A70-K$5)/IF($A70&lt;K$5,K$8,K$9))^2),0),0)</f>
        <v>0</v>
      </c>
      <c r="L70" s="78" t="n">
        <f aca="false">IF(AND(ISNUMBER($A70),$A70&gt;=L$6,$A70&lt;=L$7),IFERROR(L$10*2/(SQRT(2*PI())*(L$8+L$9))*EXP(-0.5*(($A70-L$5)/IF($A70&lt;L$5,L$8,L$9))^2),0),0)</f>
        <v>0</v>
      </c>
      <c r="M70" s="78" t="n">
        <f aca="false">IF(AND(ISNUMBER($A70),$A70&gt;=M$6,$A70&lt;=M$7),IFERROR(M$10*2/(SQRT(2*PI())*(M$8+M$9))*EXP(-0.5*(($A70-M$5)/IF($A70&lt;M$5,M$8,M$9))^2),0),0)</f>
        <v>0</v>
      </c>
      <c r="N70" s="78" t="n">
        <f aca="false">IF(AND(ISNUMBER($A70),$A70&gt;=N$6,$A70&lt;=N$7),IFERROR(N$10*2/(SQRT(2*PI())*(N$8+N$9))*EXP(-0.5*(($A70-N$5)/IF($A70&lt;N$5,N$8,N$9))^2),0),0)</f>
        <v>0</v>
      </c>
      <c r="O70" s="78" t="n">
        <f aca="false">IF(AND(ISNUMBER($A70),$A70&gt;=O$6,$A70&lt;=O$7),IFERROR(O$10*2/(SQRT(2*PI())*(O$8+O$9))*EXP(-0.5*(($A70-O$5)/IF($A70&lt;O$5,O$8,O$9))^2),0),0)</f>
        <v>0</v>
      </c>
      <c r="P70" s="78" t="n">
        <f aca="false">IF(AND(ISNUMBER($A70),$A70&gt;=P$6,$A70&lt;=P$7),IFERROR(P$10*2/(SQRT(2*PI())*(P$8+P$9))*EXP(-0.5*(($A70-P$5)/IF($A70&lt;P$5,P$8,P$9))^2),0),0)</f>
        <v>0</v>
      </c>
      <c r="Q70" s="78" t="n">
        <f aca="false">IF(AND(ISNUMBER($A70),$A70&gt;=Q$6,$A70&lt;=Q$7),IFERROR(Q$10*2/(SQRT(2*PI())*(Q$8+Q$9))*EXP(-0.5*(($A70-Q$5)/IF($A70&lt;Q$5,Q$8,Q$9))^2),0),0)</f>
        <v>0</v>
      </c>
      <c r="R70" s="78" t="n">
        <f aca="false">IF(AND(ISNUMBER($A70),$A70&gt;=R$6,$A70&lt;=R$7),IFERROR(R$10*2/(SQRT(2*PI())*(R$8+R$9))*EXP(-0.5*(($A70-R$5)/IF($A70&lt;R$5,R$8,R$9))^2),0),0)</f>
        <v>0</v>
      </c>
      <c r="S70" s="78" t="n">
        <f aca="false">IF(AND(ISNUMBER($A70),$A70&gt;=S$6,$A70&lt;=S$7),IFERROR(S$10*2/(SQRT(2*PI())*(S$8+S$9))*EXP(-0.5*(($A70-S$5)/IF($A70&lt;S$5,S$8,S$9))^2),0),0)</f>
        <v>0</v>
      </c>
      <c r="T70" s="78" t="n">
        <f aca="false">IF(AND(ISNUMBER($A70),$A70&gt;=T$6,$A70&lt;=T$7),IFERROR(T$10*2/(SQRT(2*PI())*(T$8+T$9))*EXP(-0.5*(($A70-T$5)/IF($A70&lt;T$5,T$8,T$9))^2),0),0)</f>
        <v>0</v>
      </c>
      <c r="U70" s="78" t="n">
        <f aca="false">IF(AND(ISNUMBER($A70),$A70&gt;=U$6,$A70&lt;=U$7),IFERROR(U$10*2/(SQRT(2*PI())*(U$8+U$9))*EXP(-0.5*(($A70-U$5)/IF($A70&lt;U$5,U$8,U$9))^2),0),0)</f>
        <v>0</v>
      </c>
      <c r="V70" s="78" t="n">
        <f aca="false">IF(AND(ISNUMBER($A70),$A70&gt;=V$6,$A70&lt;=V$7),IFERROR(V$10*2/(SQRT(2*PI())*(V$8+V$9))*EXP(-0.5*(($A70-V$5)/IF($A70&lt;V$5,V$8,V$9))^2),0),0)</f>
        <v>0</v>
      </c>
      <c r="W70" s="78" t="n">
        <f aca="false">IF(AND(ISNUMBER($A70),$A70&gt;=W$6,$A70&lt;=W$7),IFERROR(W$10*2/(SQRT(2*PI())*(W$8+W$9))*EXP(-0.5*(($A70-W$5)/IF($A70&lt;W$5,W$8,W$9))^2),0),0)</f>
        <v>0</v>
      </c>
      <c r="X70" s="78" t="n">
        <f aca="false">IF(AND(ISNUMBER($A70),$A70&gt;=X$6,$A70&lt;=X$7),IFERROR(X$10*2/(SQRT(2*PI())*(X$8+X$9))*EXP(-0.5*(($A70-X$5)/IF($A70&lt;X$5,X$8,X$9))^2),0),0)</f>
        <v>0</v>
      </c>
      <c r="Y70" s="78" t="n">
        <f aca="false">IF(AND(ISNUMBER($A70),$A70&gt;=Y$6,$A70&lt;=Y$7),IFERROR(Y$10*2/(SQRT(2*PI())*(Y$8+Y$9))*EXP(-0.5*(($A70-Y$5)/IF($A70&lt;Y$5,Y$8,Y$9))^2),0),0)</f>
        <v>0</v>
      </c>
      <c r="Z70" s="78" t="n">
        <f aca="false">IF(AND(ISNUMBER($A70),$A70&gt;=Z$6,$A70&lt;=Z$7),IFERROR(Z$10*2/(SQRT(2*PI())*(Z$8+Z$9))*EXP(-0.5*(($A70-Z$5)/IF($A70&lt;Z$5,Z$8,Z$9))^2),0),0)</f>
        <v>0</v>
      </c>
      <c r="AA70" s="78" t="n">
        <f aca="false">IF(AND(ISNUMBER($A70),$A70&gt;=AA$6,$A70&lt;=AA$7),IFERROR(AA$10*2/(SQRT(2*PI())*(AA$8+AA$9))*EXP(-0.5*(($A70-AA$5)/IF($A70&lt;AA$5,AA$8,AA$9))^2),0),0)</f>
        <v>0</v>
      </c>
      <c r="AB70" s="78" t="n">
        <f aca="false">IF(AND(ISNUMBER($A70),$A70&gt;=AB$6,$A70&lt;=AB$7),IFERROR(AB$10*2/(SQRT(2*PI())*(AB$8+AB$9))*EXP(-0.5*(($A70-AB$5)/IF($A70&lt;AB$5,AB$8,AB$9))^2),0),0)</f>
        <v>0</v>
      </c>
      <c r="AC70" s="78" t="n">
        <f aca="false">IF(AND(ISNUMBER($A70),$A70&gt;=AC$6,$A70&lt;=AC$7),IFERROR(AC$10*2/(SQRT(2*PI())*(AC$8+AC$9))*EXP(-0.5*(($A70-AC$5)/IF($A70&lt;AC$5,AC$8,AC$9))^2),0),0)</f>
        <v>0</v>
      </c>
      <c r="AD70" s="78" t="n">
        <f aca="false">IF(AND(ISNUMBER($A70),$A70&gt;=AD$6,$A70&lt;=AD$7),IFERROR(AD$10*2/(SQRT(2*PI())*(AD$8+AD$9))*EXP(-0.5*(($A70-AD$5)/IF($A70&lt;AD$5,AD$8,AD$9))^2),0),0)</f>
        <v>0</v>
      </c>
      <c r="AE70" s="78" t="n">
        <f aca="false">IF(AND(ISNUMBER($A70),$A70&gt;=AE$6,$A70&lt;=AE$7),IFERROR(AE$10*2/(SQRT(2*PI())*(AE$8+AE$9))*EXP(-0.5*(($A70-AE$5)/IF($A70&lt;AE$5,AE$8,AE$9))^2),0),0)</f>
        <v>0</v>
      </c>
      <c r="AF70" s="78" t="n">
        <f aca="false">IF(AND(ISNUMBER($A70),$A70&gt;=AF$6,$A70&lt;=AF$7),IFERROR(AF$10*2/(SQRT(2*PI())*(AF$8+AF$9))*EXP(-0.5*(($A70-AF$5)/IF($A70&lt;AF$5,AF$8,AF$9))^2),0),0)</f>
        <v>0</v>
      </c>
      <c r="AG70" s="78" t="n">
        <f aca="false">IF(AND(ISNUMBER($A70),$A70&gt;=AG$6,$A70&lt;=AG$7),IFERROR(AG$10*2/(SQRT(2*PI())*(AG$8+AG$9))*EXP(-0.5*(($A70-AG$5)/IF($A70&lt;AG$5,AG$8,AG$9))^2),0),0)</f>
        <v>0</v>
      </c>
      <c r="AH70" s="78" t="n">
        <f aca="false">IF(AND(ISNUMBER($A70),$A70&gt;=AH$6,$A70&lt;=AH$7),IFERROR(AH$10*2/(SQRT(2*PI())*(AH$8+AH$9))*EXP(-0.5*(($A70-AH$5)/IF($A70&lt;AH$5,AH$8,AH$9))^2),0),0)</f>
        <v>0</v>
      </c>
      <c r="AI70" s="78" t="n">
        <f aca="false">IF(AND(ISNUMBER($A70),$A70&gt;=AI$6,$A70&lt;=AI$7),IFERROR(AI$10*2/(SQRT(2*PI())*(AI$8+AI$9))*EXP(-0.5*(($A70-AI$5)/IF($A70&lt;AI$5,AI$8,AI$9))^2),0),0)</f>
        <v>0</v>
      </c>
      <c r="AJ70" s="78" t="n">
        <f aca="false">IF(AND(ISNUMBER($A70),$A70&gt;=AJ$6,$A70&lt;=AJ$7),IFERROR(AJ$10*2/(SQRT(2*PI())*(AJ$8+AJ$9))*EXP(-0.5*(($A70-AJ$5)/IF($A70&lt;AJ$5,AJ$8,AJ$9))^2),0),0)</f>
        <v>0</v>
      </c>
      <c r="AK70" s="78" t="n">
        <f aca="false">IF(AND(ISNUMBER($A70),$A70&gt;=AK$6,$A70&lt;=AK$7),IFERROR(AK$10*2/(SQRT(2*PI())*(AK$8+AK$9))*EXP(-0.5*(($A70-AK$5)/IF($A70&lt;AK$5,AK$8,AK$9))^2),0),0)</f>
        <v>0</v>
      </c>
      <c r="AL70" s="78" t="n">
        <f aca="false">IF(AND(ISNUMBER($A70),$A70&gt;=AL$6,$A70&lt;=AL$7),IFERROR(AL$10*2/(SQRT(2*PI())*(AL$8+AL$9))*EXP(-0.5*(($A70-AL$5)/IF($A70&lt;AL$5,AL$8,AL$9))^2),0),0)</f>
        <v>0</v>
      </c>
      <c r="AM70" s="78" t="n">
        <f aca="false">IF(AND(ISNUMBER($A70),$A70&gt;=AM$6,$A70&lt;=AM$7),IFERROR(AM$10*2/(SQRT(2*PI())*(AM$8+AM$9))*EXP(-0.5*(($A70-AM$5)/IF($A70&lt;AM$5,AM$8,AM$9))^2),0),0)</f>
        <v>0</v>
      </c>
      <c r="AN70" s="78" t="n">
        <f aca="false">IF(AND(ISNUMBER($A70),$A70&gt;=AN$6,$A70&lt;=AN$7),IFERROR(AN$10*2/(SQRT(2*PI())*(AN$8+AN$9))*EXP(-0.5*(($A70-AN$5)/IF($A70&lt;AN$5,AN$8,AN$9))^2),0),0)</f>
        <v>0</v>
      </c>
      <c r="AO70" s="78" t="n">
        <f aca="false">IF(AND(ISNUMBER($A70),$A70&gt;=AO$6,$A70&lt;=AO$7),IFERROR(AO$10*2/(SQRT(2*PI())*(AO$8+AO$9))*EXP(-0.5*(($A70-AO$5)/IF($A70&lt;AO$5,AO$8,AO$9))^2),0),0)</f>
        <v>0</v>
      </c>
      <c r="AP70" s="78" t="n">
        <f aca="false">IF(AND(ISNUMBER($A70),$A70&gt;=AP$6,$A70&lt;=AP$7),IFERROR(AP$10*2/(SQRT(2*PI())*(AP$8+AP$9))*EXP(-0.5*(($A70-AP$5)/IF($A70&lt;AP$5,AP$8,AP$9))^2),0),0)</f>
        <v>0</v>
      </c>
      <c r="AQ70" s="78" t="n">
        <f aca="false">IF(AND(ISNUMBER($A70),$A70&gt;=AQ$6,$A70&lt;=AQ$7),IFERROR(AQ$10*2/(SQRT(2*PI())*(AQ$8+AQ$9))*EXP(-0.5*(($A70-AQ$5)/IF($A70&lt;AQ$5,AQ$8,AQ$9))^2),0),0)</f>
        <v>0</v>
      </c>
      <c r="AR70" s="78" t="n">
        <f aca="false">IF(AND(ISNUMBER($A70),$A70&gt;=AR$6,$A70&lt;=AR$7),IFERROR(AR$10*2/(SQRT(2*PI())*(AR$8+AR$9))*EXP(-0.5*(($A70-AR$5)/IF($A70&lt;AR$5,AR$8,AR$9))^2),0),0)</f>
        <v>0</v>
      </c>
      <c r="AS70" s="78" t="n">
        <f aca="false">IF(AND(ISNUMBER($A70),$A70&gt;=AS$6,$A70&lt;=AS$7),IFERROR(AS$10*2/(SQRT(2*PI())*(AS$8+AS$9))*EXP(-0.5*(($A70-AS$5)/IF($A70&lt;AS$5,AS$8,AS$9))^2),0),0)</f>
        <v>0</v>
      </c>
      <c r="AT70" s="78" t="n">
        <f aca="false">IF(AND(ISNUMBER($A70),$A70&gt;=AT$6,$A70&lt;=AT$7),IFERROR(AT$10*2/(SQRT(2*PI())*(AT$8+AT$9))*EXP(-0.5*(($A70-AT$5)/IF($A70&lt;AT$5,AT$8,AT$9))^2),0),0)</f>
        <v>0</v>
      </c>
      <c r="AU70" s="78" t="n">
        <f aca="false">IF(AND(ISNUMBER($A70),$A70&gt;=AU$6,$A70&lt;=AU$7),IFERROR(AU$10*2/(SQRT(2*PI())*(AU$8+AU$9))*EXP(-0.5*(($A70-AU$5)/IF($A70&lt;AU$5,AU$8,AU$9))^2),0),0)</f>
        <v>0</v>
      </c>
      <c r="AV70" s="78" t="n">
        <f aca="false">IF(AND(ISNUMBER($A70),$A70&gt;=AV$6,$A70&lt;=AV$7),IFERROR(AV$10*2/(SQRT(2*PI())*(AV$8+AV$9))*EXP(-0.5*(($A70-AV$5)/IF($A70&lt;AV$5,AV$8,AV$9))^2),0),0)</f>
        <v>0</v>
      </c>
      <c r="AW70" s="78" t="n">
        <f aca="false">IF(AND(ISNUMBER($A70),$A70&gt;=AW$6,$A70&lt;=AW$7),IFERROR(AW$10*2/(SQRT(2*PI())*(AW$8+AW$9))*EXP(-0.5*(($A70-AW$5)/IF($A70&lt;AW$5,AW$8,AW$9))^2),0),0)</f>
        <v>0</v>
      </c>
      <c r="AX70" s="78" t="n">
        <f aca="false">IF(AND(ISNUMBER($A70),$A70&gt;=AX$6,$A70&lt;=AX$7),IFERROR(AX$10*2/(SQRT(2*PI())*(AX$8+AX$9))*EXP(-0.5*(($A70-AX$5)/IF($A70&lt;AX$5,AX$8,AX$9))^2),0),0)</f>
        <v>0</v>
      </c>
      <c r="AY70" s="78" t="n">
        <f aca="false">IF(AND(ISNUMBER($A70),$A70&gt;=AY$6,$A70&lt;=AY$7),IFERROR(AY$10*2/(SQRT(2*PI())*(AY$8+AY$9))*EXP(-0.5*(($A70-AY$5)/IF($A70&lt;AY$5,AY$8,AY$9))^2),0),0)</f>
        <v>0</v>
      </c>
      <c r="AZ70" s="78" t="n">
        <f aca="false">IF(AND(ISNUMBER($A70),$A70&gt;=AZ$6,$A70&lt;=AZ$7),IFERROR(AZ$10*2/(SQRT(2*PI())*(AZ$8+AZ$9))*EXP(-0.5*(($A70-AZ$5)/IF($A70&lt;AZ$5,AZ$8,AZ$9))^2),0),0)</f>
        <v>0</v>
      </c>
      <c r="BA70" s="78" t="n">
        <f aca="false">IF(AND(ISNUMBER($A70),$A70&gt;=BA$6,$A70&lt;=BA$7),IFERROR(BA$10*2/(SQRT(2*PI())*(BA$8+BA$9))*EXP(-0.5*(($A70-BA$5)/IF($A70&lt;BA$5,BA$8,BA$9))^2),0),0)</f>
        <v>0</v>
      </c>
    </row>
    <row r="71" customFormat="false" ht="15" hidden="false" customHeight="false" outlineLevel="0" collapsed="false">
      <c r="A71" s="73" t="str">
        <f aca="false">IF(ISNUMBER('Batch Matches'!D71),'Batch Matches'!D71,"")</f>
        <v/>
      </c>
      <c r="B71" s="78" t="n">
        <f aca="false">SUM(G71:BA71)</f>
        <v>0</v>
      </c>
      <c r="C71" s="78" t="n">
        <f aca="false">MAX(G71:BA71)</f>
        <v>0</v>
      </c>
      <c r="D71" s="72" t="str">
        <f aca="false">IF(B71=0,"",MATCH(C71,G71:BA71,0))</f>
        <v/>
      </c>
      <c r="E71" s="78" t="n">
        <f aca="false">LARGE(G71:BA71,2)</f>
        <v>0</v>
      </c>
      <c r="F71" s="72" t="str">
        <f aca="false">IF(E71=0,"",MATCH(E71,G71:BA71,0))</f>
        <v/>
      </c>
      <c r="G71" s="78" t="n">
        <f aca="false">IF(AND(ISNUMBER($A71),$A71&gt;=G$6,$A71&lt;=G$7),IFERROR(G$10*2/(SQRT(2*PI())*(G$8+G$9))*EXP(-0.5*(($A71-G$5)/IF($A71&lt;G$5,G$8,G$9))^2),0),0)</f>
        <v>0</v>
      </c>
      <c r="H71" s="78" t="n">
        <f aca="false">IF(AND(ISNUMBER($A71),$A71&gt;=H$6,$A71&lt;=H$7),IFERROR(H$10*2/(SQRT(2*PI())*(H$8+H$9))*EXP(-0.5*(($A71-H$5)/IF($A71&lt;H$5,H$8,H$9))^2),0),0)</f>
        <v>0</v>
      </c>
      <c r="I71" s="78" t="n">
        <f aca="false">IF(AND(ISNUMBER($A71),$A71&gt;=I$6,$A71&lt;=I$7),IFERROR(I$10*2/(SQRT(2*PI())*(I$8+I$9))*EXP(-0.5*(($A71-I$5)/IF($A71&lt;I$5,I$8,I$9))^2),0),0)</f>
        <v>0</v>
      </c>
      <c r="J71" s="78" t="n">
        <f aca="false">IF(AND(ISNUMBER($A71),$A71&gt;=J$6,$A71&lt;=J$7),IFERROR(J$10*2/(SQRT(2*PI())*(J$8+J$9))*EXP(-0.5*(($A71-J$5)/IF($A71&lt;J$5,J$8,J$9))^2),0),0)</f>
        <v>0</v>
      </c>
      <c r="K71" s="78" t="n">
        <f aca="false">IF(AND(ISNUMBER($A71),$A71&gt;=K$6,$A71&lt;=K$7),IFERROR(K$10*2/(SQRT(2*PI())*(K$8+K$9))*EXP(-0.5*(($A71-K$5)/IF($A71&lt;K$5,K$8,K$9))^2),0),0)</f>
        <v>0</v>
      </c>
      <c r="L71" s="78" t="n">
        <f aca="false">IF(AND(ISNUMBER($A71),$A71&gt;=L$6,$A71&lt;=L$7),IFERROR(L$10*2/(SQRT(2*PI())*(L$8+L$9))*EXP(-0.5*(($A71-L$5)/IF($A71&lt;L$5,L$8,L$9))^2),0),0)</f>
        <v>0</v>
      </c>
      <c r="M71" s="78" t="n">
        <f aca="false">IF(AND(ISNUMBER($A71),$A71&gt;=M$6,$A71&lt;=M$7),IFERROR(M$10*2/(SQRT(2*PI())*(M$8+M$9))*EXP(-0.5*(($A71-M$5)/IF($A71&lt;M$5,M$8,M$9))^2),0),0)</f>
        <v>0</v>
      </c>
      <c r="N71" s="78" t="n">
        <f aca="false">IF(AND(ISNUMBER($A71),$A71&gt;=N$6,$A71&lt;=N$7),IFERROR(N$10*2/(SQRT(2*PI())*(N$8+N$9))*EXP(-0.5*(($A71-N$5)/IF($A71&lt;N$5,N$8,N$9))^2),0),0)</f>
        <v>0</v>
      </c>
      <c r="O71" s="78" t="n">
        <f aca="false">IF(AND(ISNUMBER($A71),$A71&gt;=O$6,$A71&lt;=O$7),IFERROR(O$10*2/(SQRT(2*PI())*(O$8+O$9))*EXP(-0.5*(($A71-O$5)/IF($A71&lt;O$5,O$8,O$9))^2),0),0)</f>
        <v>0</v>
      </c>
      <c r="P71" s="78" t="n">
        <f aca="false">IF(AND(ISNUMBER($A71),$A71&gt;=P$6,$A71&lt;=P$7),IFERROR(P$10*2/(SQRT(2*PI())*(P$8+P$9))*EXP(-0.5*(($A71-P$5)/IF($A71&lt;P$5,P$8,P$9))^2),0),0)</f>
        <v>0</v>
      </c>
      <c r="Q71" s="78" t="n">
        <f aca="false">IF(AND(ISNUMBER($A71),$A71&gt;=Q$6,$A71&lt;=Q$7),IFERROR(Q$10*2/(SQRT(2*PI())*(Q$8+Q$9))*EXP(-0.5*(($A71-Q$5)/IF($A71&lt;Q$5,Q$8,Q$9))^2),0),0)</f>
        <v>0</v>
      </c>
      <c r="R71" s="78" t="n">
        <f aca="false">IF(AND(ISNUMBER($A71),$A71&gt;=R$6,$A71&lt;=R$7),IFERROR(R$10*2/(SQRT(2*PI())*(R$8+R$9))*EXP(-0.5*(($A71-R$5)/IF($A71&lt;R$5,R$8,R$9))^2),0),0)</f>
        <v>0</v>
      </c>
      <c r="S71" s="78" t="n">
        <f aca="false">IF(AND(ISNUMBER($A71),$A71&gt;=S$6,$A71&lt;=S$7),IFERROR(S$10*2/(SQRT(2*PI())*(S$8+S$9))*EXP(-0.5*(($A71-S$5)/IF($A71&lt;S$5,S$8,S$9))^2),0),0)</f>
        <v>0</v>
      </c>
      <c r="T71" s="78" t="n">
        <f aca="false">IF(AND(ISNUMBER($A71),$A71&gt;=T$6,$A71&lt;=T$7),IFERROR(T$10*2/(SQRT(2*PI())*(T$8+T$9))*EXP(-0.5*(($A71-T$5)/IF($A71&lt;T$5,T$8,T$9))^2),0),0)</f>
        <v>0</v>
      </c>
      <c r="U71" s="78" t="n">
        <f aca="false">IF(AND(ISNUMBER($A71),$A71&gt;=U$6,$A71&lt;=U$7),IFERROR(U$10*2/(SQRT(2*PI())*(U$8+U$9))*EXP(-0.5*(($A71-U$5)/IF($A71&lt;U$5,U$8,U$9))^2),0),0)</f>
        <v>0</v>
      </c>
      <c r="V71" s="78" t="n">
        <f aca="false">IF(AND(ISNUMBER($A71),$A71&gt;=V$6,$A71&lt;=V$7),IFERROR(V$10*2/(SQRT(2*PI())*(V$8+V$9))*EXP(-0.5*(($A71-V$5)/IF($A71&lt;V$5,V$8,V$9))^2),0),0)</f>
        <v>0</v>
      </c>
      <c r="W71" s="78" t="n">
        <f aca="false">IF(AND(ISNUMBER($A71),$A71&gt;=W$6,$A71&lt;=W$7),IFERROR(W$10*2/(SQRT(2*PI())*(W$8+W$9))*EXP(-0.5*(($A71-W$5)/IF($A71&lt;W$5,W$8,W$9))^2),0),0)</f>
        <v>0</v>
      </c>
      <c r="X71" s="78" t="n">
        <f aca="false">IF(AND(ISNUMBER($A71),$A71&gt;=X$6,$A71&lt;=X$7),IFERROR(X$10*2/(SQRT(2*PI())*(X$8+X$9))*EXP(-0.5*(($A71-X$5)/IF($A71&lt;X$5,X$8,X$9))^2),0),0)</f>
        <v>0</v>
      </c>
      <c r="Y71" s="78" t="n">
        <f aca="false">IF(AND(ISNUMBER($A71),$A71&gt;=Y$6,$A71&lt;=Y$7),IFERROR(Y$10*2/(SQRT(2*PI())*(Y$8+Y$9))*EXP(-0.5*(($A71-Y$5)/IF($A71&lt;Y$5,Y$8,Y$9))^2),0),0)</f>
        <v>0</v>
      </c>
      <c r="Z71" s="78" t="n">
        <f aca="false">IF(AND(ISNUMBER($A71),$A71&gt;=Z$6,$A71&lt;=Z$7),IFERROR(Z$10*2/(SQRT(2*PI())*(Z$8+Z$9))*EXP(-0.5*(($A71-Z$5)/IF($A71&lt;Z$5,Z$8,Z$9))^2),0),0)</f>
        <v>0</v>
      </c>
      <c r="AA71" s="78" t="n">
        <f aca="false">IF(AND(ISNUMBER($A71),$A71&gt;=AA$6,$A71&lt;=AA$7),IFERROR(AA$10*2/(SQRT(2*PI())*(AA$8+AA$9))*EXP(-0.5*(($A71-AA$5)/IF($A71&lt;AA$5,AA$8,AA$9))^2),0),0)</f>
        <v>0</v>
      </c>
      <c r="AB71" s="78" t="n">
        <f aca="false">IF(AND(ISNUMBER($A71),$A71&gt;=AB$6,$A71&lt;=AB$7),IFERROR(AB$10*2/(SQRT(2*PI())*(AB$8+AB$9))*EXP(-0.5*(($A71-AB$5)/IF($A71&lt;AB$5,AB$8,AB$9))^2),0),0)</f>
        <v>0</v>
      </c>
      <c r="AC71" s="78" t="n">
        <f aca="false">IF(AND(ISNUMBER($A71),$A71&gt;=AC$6,$A71&lt;=AC$7),IFERROR(AC$10*2/(SQRT(2*PI())*(AC$8+AC$9))*EXP(-0.5*(($A71-AC$5)/IF($A71&lt;AC$5,AC$8,AC$9))^2),0),0)</f>
        <v>0</v>
      </c>
      <c r="AD71" s="78" t="n">
        <f aca="false">IF(AND(ISNUMBER($A71),$A71&gt;=AD$6,$A71&lt;=AD$7),IFERROR(AD$10*2/(SQRT(2*PI())*(AD$8+AD$9))*EXP(-0.5*(($A71-AD$5)/IF($A71&lt;AD$5,AD$8,AD$9))^2),0),0)</f>
        <v>0</v>
      </c>
      <c r="AE71" s="78" t="n">
        <f aca="false">IF(AND(ISNUMBER($A71),$A71&gt;=AE$6,$A71&lt;=AE$7),IFERROR(AE$10*2/(SQRT(2*PI())*(AE$8+AE$9))*EXP(-0.5*(($A71-AE$5)/IF($A71&lt;AE$5,AE$8,AE$9))^2),0),0)</f>
        <v>0</v>
      </c>
      <c r="AF71" s="78" t="n">
        <f aca="false">IF(AND(ISNUMBER($A71),$A71&gt;=AF$6,$A71&lt;=AF$7),IFERROR(AF$10*2/(SQRT(2*PI())*(AF$8+AF$9))*EXP(-0.5*(($A71-AF$5)/IF($A71&lt;AF$5,AF$8,AF$9))^2),0),0)</f>
        <v>0</v>
      </c>
      <c r="AG71" s="78" t="n">
        <f aca="false">IF(AND(ISNUMBER($A71),$A71&gt;=AG$6,$A71&lt;=AG$7),IFERROR(AG$10*2/(SQRT(2*PI())*(AG$8+AG$9))*EXP(-0.5*(($A71-AG$5)/IF($A71&lt;AG$5,AG$8,AG$9))^2),0),0)</f>
        <v>0</v>
      </c>
      <c r="AH71" s="78" t="n">
        <f aca="false">IF(AND(ISNUMBER($A71),$A71&gt;=AH$6,$A71&lt;=AH$7),IFERROR(AH$10*2/(SQRT(2*PI())*(AH$8+AH$9))*EXP(-0.5*(($A71-AH$5)/IF($A71&lt;AH$5,AH$8,AH$9))^2),0),0)</f>
        <v>0</v>
      </c>
      <c r="AI71" s="78" t="n">
        <f aca="false">IF(AND(ISNUMBER($A71),$A71&gt;=AI$6,$A71&lt;=AI$7),IFERROR(AI$10*2/(SQRT(2*PI())*(AI$8+AI$9))*EXP(-0.5*(($A71-AI$5)/IF($A71&lt;AI$5,AI$8,AI$9))^2),0),0)</f>
        <v>0</v>
      </c>
      <c r="AJ71" s="78" t="n">
        <f aca="false">IF(AND(ISNUMBER($A71),$A71&gt;=AJ$6,$A71&lt;=AJ$7),IFERROR(AJ$10*2/(SQRT(2*PI())*(AJ$8+AJ$9))*EXP(-0.5*(($A71-AJ$5)/IF($A71&lt;AJ$5,AJ$8,AJ$9))^2),0),0)</f>
        <v>0</v>
      </c>
      <c r="AK71" s="78" t="n">
        <f aca="false">IF(AND(ISNUMBER($A71),$A71&gt;=AK$6,$A71&lt;=AK$7),IFERROR(AK$10*2/(SQRT(2*PI())*(AK$8+AK$9))*EXP(-0.5*(($A71-AK$5)/IF($A71&lt;AK$5,AK$8,AK$9))^2),0),0)</f>
        <v>0</v>
      </c>
      <c r="AL71" s="78" t="n">
        <f aca="false">IF(AND(ISNUMBER($A71),$A71&gt;=AL$6,$A71&lt;=AL$7),IFERROR(AL$10*2/(SQRT(2*PI())*(AL$8+AL$9))*EXP(-0.5*(($A71-AL$5)/IF($A71&lt;AL$5,AL$8,AL$9))^2),0),0)</f>
        <v>0</v>
      </c>
      <c r="AM71" s="78" t="n">
        <f aca="false">IF(AND(ISNUMBER($A71),$A71&gt;=AM$6,$A71&lt;=AM$7),IFERROR(AM$10*2/(SQRT(2*PI())*(AM$8+AM$9))*EXP(-0.5*(($A71-AM$5)/IF($A71&lt;AM$5,AM$8,AM$9))^2),0),0)</f>
        <v>0</v>
      </c>
      <c r="AN71" s="78" t="n">
        <f aca="false">IF(AND(ISNUMBER($A71),$A71&gt;=AN$6,$A71&lt;=AN$7),IFERROR(AN$10*2/(SQRT(2*PI())*(AN$8+AN$9))*EXP(-0.5*(($A71-AN$5)/IF($A71&lt;AN$5,AN$8,AN$9))^2),0),0)</f>
        <v>0</v>
      </c>
      <c r="AO71" s="78" t="n">
        <f aca="false">IF(AND(ISNUMBER($A71),$A71&gt;=AO$6,$A71&lt;=AO$7),IFERROR(AO$10*2/(SQRT(2*PI())*(AO$8+AO$9))*EXP(-0.5*(($A71-AO$5)/IF($A71&lt;AO$5,AO$8,AO$9))^2),0),0)</f>
        <v>0</v>
      </c>
      <c r="AP71" s="78" t="n">
        <f aca="false">IF(AND(ISNUMBER($A71),$A71&gt;=AP$6,$A71&lt;=AP$7),IFERROR(AP$10*2/(SQRT(2*PI())*(AP$8+AP$9))*EXP(-0.5*(($A71-AP$5)/IF($A71&lt;AP$5,AP$8,AP$9))^2),0),0)</f>
        <v>0</v>
      </c>
      <c r="AQ71" s="78" t="n">
        <f aca="false">IF(AND(ISNUMBER($A71),$A71&gt;=AQ$6,$A71&lt;=AQ$7),IFERROR(AQ$10*2/(SQRT(2*PI())*(AQ$8+AQ$9))*EXP(-0.5*(($A71-AQ$5)/IF($A71&lt;AQ$5,AQ$8,AQ$9))^2),0),0)</f>
        <v>0</v>
      </c>
      <c r="AR71" s="78" t="n">
        <f aca="false">IF(AND(ISNUMBER($A71),$A71&gt;=AR$6,$A71&lt;=AR$7),IFERROR(AR$10*2/(SQRT(2*PI())*(AR$8+AR$9))*EXP(-0.5*(($A71-AR$5)/IF($A71&lt;AR$5,AR$8,AR$9))^2),0),0)</f>
        <v>0</v>
      </c>
      <c r="AS71" s="78" t="n">
        <f aca="false">IF(AND(ISNUMBER($A71),$A71&gt;=AS$6,$A71&lt;=AS$7),IFERROR(AS$10*2/(SQRT(2*PI())*(AS$8+AS$9))*EXP(-0.5*(($A71-AS$5)/IF($A71&lt;AS$5,AS$8,AS$9))^2),0),0)</f>
        <v>0</v>
      </c>
      <c r="AT71" s="78" t="n">
        <f aca="false">IF(AND(ISNUMBER($A71),$A71&gt;=AT$6,$A71&lt;=AT$7),IFERROR(AT$10*2/(SQRT(2*PI())*(AT$8+AT$9))*EXP(-0.5*(($A71-AT$5)/IF($A71&lt;AT$5,AT$8,AT$9))^2),0),0)</f>
        <v>0</v>
      </c>
      <c r="AU71" s="78" t="n">
        <f aca="false">IF(AND(ISNUMBER($A71),$A71&gt;=AU$6,$A71&lt;=AU$7),IFERROR(AU$10*2/(SQRT(2*PI())*(AU$8+AU$9))*EXP(-0.5*(($A71-AU$5)/IF($A71&lt;AU$5,AU$8,AU$9))^2),0),0)</f>
        <v>0</v>
      </c>
      <c r="AV71" s="78" t="n">
        <f aca="false">IF(AND(ISNUMBER($A71),$A71&gt;=AV$6,$A71&lt;=AV$7),IFERROR(AV$10*2/(SQRT(2*PI())*(AV$8+AV$9))*EXP(-0.5*(($A71-AV$5)/IF($A71&lt;AV$5,AV$8,AV$9))^2),0),0)</f>
        <v>0</v>
      </c>
      <c r="AW71" s="78" t="n">
        <f aca="false">IF(AND(ISNUMBER($A71),$A71&gt;=AW$6,$A71&lt;=AW$7),IFERROR(AW$10*2/(SQRT(2*PI())*(AW$8+AW$9))*EXP(-0.5*(($A71-AW$5)/IF($A71&lt;AW$5,AW$8,AW$9))^2),0),0)</f>
        <v>0</v>
      </c>
      <c r="AX71" s="78" t="n">
        <f aca="false">IF(AND(ISNUMBER($A71),$A71&gt;=AX$6,$A71&lt;=AX$7),IFERROR(AX$10*2/(SQRT(2*PI())*(AX$8+AX$9))*EXP(-0.5*(($A71-AX$5)/IF($A71&lt;AX$5,AX$8,AX$9))^2),0),0)</f>
        <v>0</v>
      </c>
      <c r="AY71" s="78" t="n">
        <f aca="false">IF(AND(ISNUMBER($A71),$A71&gt;=AY$6,$A71&lt;=AY$7),IFERROR(AY$10*2/(SQRT(2*PI())*(AY$8+AY$9))*EXP(-0.5*(($A71-AY$5)/IF($A71&lt;AY$5,AY$8,AY$9))^2),0),0)</f>
        <v>0</v>
      </c>
      <c r="AZ71" s="78" t="n">
        <f aca="false">IF(AND(ISNUMBER($A71),$A71&gt;=AZ$6,$A71&lt;=AZ$7),IFERROR(AZ$10*2/(SQRT(2*PI())*(AZ$8+AZ$9))*EXP(-0.5*(($A71-AZ$5)/IF($A71&lt;AZ$5,AZ$8,AZ$9))^2),0),0)</f>
        <v>0</v>
      </c>
      <c r="BA71" s="78" t="n">
        <f aca="false">IF(AND(ISNUMBER($A71),$A71&gt;=BA$6,$A71&lt;=BA$7),IFERROR(BA$10*2/(SQRT(2*PI())*(BA$8+BA$9))*EXP(-0.5*(($A71-BA$5)/IF($A71&lt;BA$5,BA$8,BA$9))^2),0),0)</f>
        <v>0</v>
      </c>
    </row>
    <row r="72" customFormat="false" ht="15" hidden="false" customHeight="false" outlineLevel="0" collapsed="false">
      <c r="A72" s="73" t="str">
        <f aca="false">IF(ISNUMBER('Batch Matches'!D72),'Batch Matches'!D72,"")</f>
        <v/>
      </c>
      <c r="B72" s="78" t="n">
        <f aca="false">SUM(G72:BA72)</f>
        <v>0</v>
      </c>
      <c r="C72" s="78" t="n">
        <f aca="false">MAX(G72:BA72)</f>
        <v>0</v>
      </c>
      <c r="D72" s="72" t="str">
        <f aca="false">IF(B72=0,"",MATCH(C72,G72:BA72,0))</f>
        <v/>
      </c>
      <c r="E72" s="78" t="n">
        <f aca="false">LARGE(G72:BA72,2)</f>
        <v>0</v>
      </c>
      <c r="F72" s="72" t="str">
        <f aca="false">IF(E72=0,"",MATCH(E72,G72:BA72,0))</f>
        <v/>
      </c>
      <c r="G72" s="78" t="n">
        <f aca="false">IF(AND(ISNUMBER($A72),$A72&gt;=G$6,$A72&lt;=G$7),IFERROR(G$10*2/(SQRT(2*PI())*(G$8+G$9))*EXP(-0.5*(($A72-G$5)/IF($A72&lt;G$5,G$8,G$9))^2),0),0)</f>
        <v>0</v>
      </c>
      <c r="H72" s="78" t="n">
        <f aca="false">IF(AND(ISNUMBER($A72),$A72&gt;=H$6,$A72&lt;=H$7),IFERROR(H$10*2/(SQRT(2*PI())*(H$8+H$9))*EXP(-0.5*(($A72-H$5)/IF($A72&lt;H$5,H$8,H$9))^2),0),0)</f>
        <v>0</v>
      </c>
      <c r="I72" s="78" t="n">
        <f aca="false">IF(AND(ISNUMBER($A72),$A72&gt;=I$6,$A72&lt;=I$7),IFERROR(I$10*2/(SQRT(2*PI())*(I$8+I$9))*EXP(-0.5*(($A72-I$5)/IF($A72&lt;I$5,I$8,I$9))^2),0),0)</f>
        <v>0</v>
      </c>
      <c r="J72" s="78" t="n">
        <f aca="false">IF(AND(ISNUMBER($A72),$A72&gt;=J$6,$A72&lt;=J$7),IFERROR(J$10*2/(SQRT(2*PI())*(J$8+J$9))*EXP(-0.5*(($A72-J$5)/IF($A72&lt;J$5,J$8,J$9))^2),0),0)</f>
        <v>0</v>
      </c>
      <c r="K72" s="78" t="n">
        <f aca="false">IF(AND(ISNUMBER($A72),$A72&gt;=K$6,$A72&lt;=K$7),IFERROR(K$10*2/(SQRT(2*PI())*(K$8+K$9))*EXP(-0.5*(($A72-K$5)/IF($A72&lt;K$5,K$8,K$9))^2),0),0)</f>
        <v>0</v>
      </c>
      <c r="L72" s="78" t="n">
        <f aca="false">IF(AND(ISNUMBER($A72),$A72&gt;=L$6,$A72&lt;=L$7),IFERROR(L$10*2/(SQRT(2*PI())*(L$8+L$9))*EXP(-0.5*(($A72-L$5)/IF($A72&lt;L$5,L$8,L$9))^2),0),0)</f>
        <v>0</v>
      </c>
      <c r="M72" s="78" t="n">
        <f aca="false">IF(AND(ISNUMBER($A72),$A72&gt;=M$6,$A72&lt;=M$7),IFERROR(M$10*2/(SQRT(2*PI())*(M$8+M$9))*EXP(-0.5*(($A72-M$5)/IF($A72&lt;M$5,M$8,M$9))^2),0),0)</f>
        <v>0</v>
      </c>
      <c r="N72" s="78" t="n">
        <f aca="false">IF(AND(ISNUMBER($A72),$A72&gt;=N$6,$A72&lt;=N$7),IFERROR(N$10*2/(SQRT(2*PI())*(N$8+N$9))*EXP(-0.5*(($A72-N$5)/IF($A72&lt;N$5,N$8,N$9))^2),0),0)</f>
        <v>0</v>
      </c>
      <c r="O72" s="78" t="n">
        <f aca="false">IF(AND(ISNUMBER($A72),$A72&gt;=O$6,$A72&lt;=O$7),IFERROR(O$10*2/(SQRT(2*PI())*(O$8+O$9))*EXP(-0.5*(($A72-O$5)/IF($A72&lt;O$5,O$8,O$9))^2),0),0)</f>
        <v>0</v>
      </c>
      <c r="P72" s="78" t="n">
        <f aca="false">IF(AND(ISNUMBER($A72),$A72&gt;=P$6,$A72&lt;=P$7),IFERROR(P$10*2/(SQRT(2*PI())*(P$8+P$9))*EXP(-0.5*(($A72-P$5)/IF($A72&lt;P$5,P$8,P$9))^2),0),0)</f>
        <v>0</v>
      </c>
      <c r="Q72" s="78" t="n">
        <f aca="false">IF(AND(ISNUMBER($A72),$A72&gt;=Q$6,$A72&lt;=Q$7),IFERROR(Q$10*2/(SQRT(2*PI())*(Q$8+Q$9))*EXP(-0.5*(($A72-Q$5)/IF($A72&lt;Q$5,Q$8,Q$9))^2),0),0)</f>
        <v>0</v>
      </c>
      <c r="R72" s="78" t="n">
        <f aca="false">IF(AND(ISNUMBER($A72),$A72&gt;=R$6,$A72&lt;=R$7),IFERROR(R$10*2/(SQRT(2*PI())*(R$8+R$9))*EXP(-0.5*(($A72-R$5)/IF($A72&lt;R$5,R$8,R$9))^2),0),0)</f>
        <v>0</v>
      </c>
      <c r="S72" s="78" t="n">
        <f aca="false">IF(AND(ISNUMBER($A72),$A72&gt;=S$6,$A72&lt;=S$7),IFERROR(S$10*2/(SQRT(2*PI())*(S$8+S$9))*EXP(-0.5*(($A72-S$5)/IF($A72&lt;S$5,S$8,S$9))^2),0),0)</f>
        <v>0</v>
      </c>
      <c r="T72" s="78" t="n">
        <f aca="false">IF(AND(ISNUMBER($A72),$A72&gt;=T$6,$A72&lt;=T$7),IFERROR(T$10*2/(SQRT(2*PI())*(T$8+T$9))*EXP(-0.5*(($A72-T$5)/IF($A72&lt;T$5,T$8,T$9))^2),0),0)</f>
        <v>0</v>
      </c>
      <c r="U72" s="78" t="n">
        <f aca="false">IF(AND(ISNUMBER($A72),$A72&gt;=U$6,$A72&lt;=U$7),IFERROR(U$10*2/(SQRT(2*PI())*(U$8+U$9))*EXP(-0.5*(($A72-U$5)/IF($A72&lt;U$5,U$8,U$9))^2),0),0)</f>
        <v>0</v>
      </c>
      <c r="V72" s="78" t="n">
        <f aca="false">IF(AND(ISNUMBER($A72),$A72&gt;=V$6,$A72&lt;=V$7),IFERROR(V$10*2/(SQRT(2*PI())*(V$8+V$9))*EXP(-0.5*(($A72-V$5)/IF($A72&lt;V$5,V$8,V$9))^2),0),0)</f>
        <v>0</v>
      </c>
      <c r="W72" s="78" t="n">
        <f aca="false">IF(AND(ISNUMBER($A72),$A72&gt;=W$6,$A72&lt;=W$7),IFERROR(W$10*2/(SQRT(2*PI())*(W$8+W$9))*EXP(-0.5*(($A72-W$5)/IF($A72&lt;W$5,W$8,W$9))^2),0),0)</f>
        <v>0</v>
      </c>
      <c r="X72" s="78" t="n">
        <f aca="false">IF(AND(ISNUMBER($A72),$A72&gt;=X$6,$A72&lt;=X$7),IFERROR(X$10*2/(SQRT(2*PI())*(X$8+X$9))*EXP(-0.5*(($A72-X$5)/IF($A72&lt;X$5,X$8,X$9))^2),0),0)</f>
        <v>0</v>
      </c>
      <c r="Y72" s="78" t="n">
        <f aca="false">IF(AND(ISNUMBER($A72),$A72&gt;=Y$6,$A72&lt;=Y$7),IFERROR(Y$10*2/(SQRT(2*PI())*(Y$8+Y$9))*EXP(-0.5*(($A72-Y$5)/IF($A72&lt;Y$5,Y$8,Y$9))^2),0),0)</f>
        <v>0</v>
      </c>
      <c r="Z72" s="78" t="n">
        <f aca="false">IF(AND(ISNUMBER($A72),$A72&gt;=Z$6,$A72&lt;=Z$7),IFERROR(Z$10*2/(SQRT(2*PI())*(Z$8+Z$9))*EXP(-0.5*(($A72-Z$5)/IF($A72&lt;Z$5,Z$8,Z$9))^2),0),0)</f>
        <v>0</v>
      </c>
      <c r="AA72" s="78" t="n">
        <f aca="false">IF(AND(ISNUMBER($A72),$A72&gt;=AA$6,$A72&lt;=AA$7),IFERROR(AA$10*2/(SQRT(2*PI())*(AA$8+AA$9))*EXP(-0.5*(($A72-AA$5)/IF($A72&lt;AA$5,AA$8,AA$9))^2),0),0)</f>
        <v>0</v>
      </c>
      <c r="AB72" s="78" t="n">
        <f aca="false">IF(AND(ISNUMBER($A72),$A72&gt;=AB$6,$A72&lt;=AB$7),IFERROR(AB$10*2/(SQRT(2*PI())*(AB$8+AB$9))*EXP(-0.5*(($A72-AB$5)/IF($A72&lt;AB$5,AB$8,AB$9))^2),0),0)</f>
        <v>0</v>
      </c>
      <c r="AC72" s="78" t="n">
        <f aca="false">IF(AND(ISNUMBER($A72),$A72&gt;=AC$6,$A72&lt;=AC$7),IFERROR(AC$10*2/(SQRT(2*PI())*(AC$8+AC$9))*EXP(-0.5*(($A72-AC$5)/IF($A72&lt;AC$5,AC$8,AC$9))^2),0),0)</f>
        <v>0</v>
      </c>
      <c r="AD72" s="78" t="n">
        <f aca="false">IF(AND(ISNUMBER($A72),$A72&gt;=AD$6,$A72&lt;=AD$7),IFERROR(AD$10*2/(SQRT(2*PI())*(AD$8+AD$9))*EXP(-0.5*(($A72-AD$5)/IF($A72&lt;AD$5,AD$8,AD$9))^2),0),0)</f>
        <v>0</v>
      </c>
      <c r="AE72" s="78" t="n">
        <f aca="false">IF(AND(ISNUMBER($A72),$A72&gt;=AE$6,$A72&lt;=AE$7),IFERROR(AE$10*2/(SQRT(2*PI())*(AE$8+AE$9))*EXP(-0.5*(($A72-AE$5)/IF($A72&lt;AE$5,AE$8,AE$9))^2),0),0)</f>
        <v>0</v>
      </c>
      <c r="AF72" s="78" t="n">
        <f aca="false">IF(AND(ISNUMBER($A72),$A72&gt;=AF$6,$A72&lt;=AF$7),IFERROR(AF$10*2/(SQRT(2*PI())*(AF$8+AF$9))*EXP(-0.5*(($A72-AF$5)/IF($A72&lt;AF$5,AF$8,AF$9))^2),0),0)</f>
        <v>0</v>
      </c>
      <c r="AG72" s="78" t="n">
        <f aca="false">IF(AND(ISNUMBER($A72),$A72&gt;=AG$6,$A72&lt;=AG$7),IFERROR(AG$10*2/(SQRT(2*PI())*(AG$8+AG$9))*EXP(-0.5*(($A72-AG$5)/IF($A72&lt;AG$5,AG$8,AG$9))^2),0),0)</f>
        <v>0</v>
      </c>
      <c r="AH72" s="78" t="n">
        <f aca="false">IF(AND(ISNUMBER($A72),$A72&gt;=AH$6,$A72&lt;=AH$7),IFERROR(AH$10*2/(SQRT(2*PI())*(AH$8+AH$9))*EXP(-0.5*(($A72-AH$5)/IF($A72&lt;AH$5,AH$8,AH$9))^2),0),0)</f>
        <v>0</v>
      </c>
      <c r="AI72" s="78" t="n">
        <f aca="false">IF(AND(ISNUMBER($A72),$A72&gt;=AI$6,$A72&lt;=AI$7),IFERROR(AI$10*2/(SQRT(2*PI())*(AI$8+AI$9))*EXP(-0.5*(($A72-AI$5)/IF($A72&lt;AI$5,AI$8,AI$9))^2),0),0)</f>
        <v>0</v>
      </c>
      <c r="AJ72" s="78" t="n">
        <f aca="false">IF(AND(ISNUMBER($A72),$A72&gt;=AJ$6,$A72&lt;=AJ$7),IFERROR(AJ$10*2/(SQRT(2*PI())*(AJ$8+AJ$9))*EXP(-0.5*(($A72-AJ$5)/IF($A72&lt;AJ$5,AJ$8,AJ$9))^2),0),0)</f>
        <v>0</v>
      </c>
      <c r="AK72" s="78" t="n">
        <f aca="false">IF(AND(ISNUMBER($A72),$A72&gt;=AK$6,$A72&lt;=AK$7),IFERROR(AK$10*2/(SQRT(2*PI())*(AK$8+AK$9))*EXP(-0.5*(($A72-AK$5)/IF($A72&lt;AK$5,AK$8,AK$9))^2),0),0)</f>
        <v>0</v>
      </c>
      <c r="AL72" s="78" t="n">
        <f aca="false">IF(AND(ISNUMBER($A72),$A72&gt;=AL$6,$A72&lt;=AL$7),IFERROR(AL$10*2/(SQRT(2*PI())*(AL$8+AL$9))*EXP(-0.5*(($A72-AL$5)/IF($A72&lt;AL$5,AL$8,AL$9))^2),0),0)</f>
        <v>0</v>
      </c>
      <c r="AM72" s="78" t="n">
        <f aca="false">IF(AND(ISNUMBER($A72),$A72&gt;=AM$6,$A72&lt;=AM$7),IFERROR(AM$10*2/(SQRT(2*PI())*(AM$8+AM$9))*EXP(-0.5*(($A72-AM$5)/IF($A72&lt;AM$5,AM$8,AM$9))^2),0),0)</f>
        <v>0</v>
      </c>
      <c r="AN72" s="78" t="n">
        <f aca="false">IF(AND(ISNUMBER($A72),$A72&gt;=AN$6,$A72&lt;=AN$7),IFERROR(AN$10*2/(SQRT(2*PI())*(AN$8+AN$9))*EXP(-0.5*(($A72-AN$5)/IF($A72&lt;AN$5,AN$8,AN$9))^2),0),0)</f>
        <v>0</v>
      </c>
      <c r="AO72" s="78" t="n">
        <f aca="false">IF(AND(ISNUMBER($A72),$A72&gt;=AO$6,$A72&lt;=AO$7),IFERROR(AO$10*2/(SQRT(2*PI())*(AO$8+AO$9))*EXP(-0.5*(($A72-AO$5)/IF($A72&lt;AO$5,AO$8,AO$9))^2),0),0)</f>
        <v>0</v>
      </c>
      <c r="AP72" s="78" t="n">
        <f aca="false">IF(AND(ISNUMBER($A72),$A72&gt;=AP$6,$A72&lt;=AP$7),IFERROR(AP$10*2/(SQRT(2*PI())*(AP$8+AP$9))*EXP(-0.5*(($A72-AP$5)/IF($A72&lt;AP$5,AP$8,AP$9))^2),0),0)</f>
        <v>0</v>
      </c>
      <c r="AQ72" s="78" t="n">
        <f aca="false">IF(AND(ISNUMBER($A72),$A72&gt;=AQ$6,$A72&lt;=AQ$7),IFERROR(AQ$10*2/(SQRT(2*PI())*(AQ$8+AQ$9))*EXP(-0.5*(($A72-AQ$5)/IF($A72&lt;AQ$5,AQ$8,AQ$9))^2),0),0)</f>
        <v>0</v>
      </c>
      <c r="AR72" s="78" t="n">
        <f aca="false">IF(AND(ISNUMBER($A72),$A72&gt;=AR$6,$A72&lt;=AR$7),IFERROR(AR$10*2/(SQRT(2*PI())*(AR$8+AR$9))*EXP(-0.5*(($A72-AR$5)/IF($A72&lt;AR$5,AR$8,AR$9))^2),0),0)</f>
        <v>0</v>
      </c>
      <c r="AS72" s="78" t="n">
        <f aca="false">IF(AND(ISNUMBER($A72),$A72&gt;=AS$6,$A72&lt;=AS$7),IFERROR(AS$10*2/(SQRT(2*PI())*(AS$8+AS$9))*EXP(-0.5*(($A72-AS$5)/IF($A72&lt;AS$5,AS$8,AS$9))^2),0),0)</f>
        <v>0</v>
      </c>
      <c r="AT72" s="78" t="n">
        <f aca="false">IF(AND(ISNUMBER($A72),$A72&gt;=AT$6,$A72&lt;=AT$7),IFERROR(AT$10*2/(SQRT(2*PI())*(AT$8+AT$9))*EXP(-0.5*(($A72-AT$5)/IF($A72&lt;AT$5,AT$8,AT$9))^2),0),0)</f>
        <v>0</v>
      </c>
      <c r="AU72" s="78" t="n">
        <f aca="false">IF(AND(ISNUMBER($A72),$A72&gt;=AU$6,$A72&lt;=AU$7),IFERROR(AU$10*2/(SQRT(2*PI())*(AU$8+AU$9))*EXP(-0.5*(($A72-AU$5)/IF($A72&lt;AU$5,AU$8,AU$9))^2),0),0)</f>
        <v>0</v>
      </c>
      <c r="AV72" s="78" t="n">
        <f aca="false">IF(AND(ISNUMBER($A72),$A72&gt;=AV$6,$A72&lt;=AV$7),IFERROR(AV$10*2/(SQRT(2*PI())*(AV$8+AV$9))*EXP(-0.5*(($A72-AV$5)/IF($A72&lt;AV$5,AV$8,AV$9))^2),0),0)</f>
        <v>0</v>
      </c>
      <c r="AW72" s="78" t="n">
        <f aca="false">IF(AND(ISNUMBER($A72),$A72&gt;=AW$6,$A72&lt;=AW$7),IFERROR(AW$10*2/(SQRT(2*PI())*(AW$8+AW$9))*EXP(-0.5*(($A72-AW$5)/IF($A72&lt;AW$5,AW$8,AW$9))^2),0),0)</f>
        <v>0</v>
      </c>
      <c r="AX72" s="78" t="n">
        <f aca="false">IF(AND(ISNUMBER($A72),$A72&gt;=AX$6,$A72&lt;=AX$7),IFERROR(AX$10*2/(SQRT(2*PI())*(AX$8+AX$9))*EXP(-0.5*(($A72-AX$5)/IF($A72&lt;AX$5,AX$8,AX$9))^2),0),0)</f>
        <v>0</v>
      </c>
      <c r="AY72" s="78" t="n">
        <f aca="false">IF(AND(ISNUMBER($A72),$A72&gt;=AY$6,$A72&lt;=AY$7),IFERROR(AY$10*2/(SQRT(2*PI())*(AY$8+AY$9))*EXP(-0.5*(($A72-AY$5)/IF($A72&lt;AY$5,AY$8,AY$9))^2),0),0)</f>
        <v>0</v>
      </c>
      <c r="AZ72" s="78" t="n">
        <f aca="false">IF(AND(ISNUMBER($A72),$A72&gt;=AZ$6,$A72&lt;=AZ$7),IFERROR(AZ$10*2/(SQRT(2*PI())*(AZ$8+AZ$9))*EXP(-0.5*(($A72-AZ$5)/IF($A72&lt;AZ$5,AZ$8,AZ$9))^2),0),0)</f>
        <v>0</v>
      </c>
      <c r="BA72" s="78" t="n">
        <f aca="false">IF(AND(ISNUMBER($A72),$A72&gt;=BA$6,$A72&lt;=BA$7),IFERROR(BA$10*2/(SQRT(2*PI())*(BA$8+BA$9))*EXP(-0.5*(($A72-BA$5)/IF($A72&lt;BA$5,BA$8,BA$9))^2),0),0)</f>
        <v>0</v>
      </c>
    </row>
    <row r="73" customFormat="false" ht="15" hidden="false" customHeight="false" outlineLevel="0" collapsed="false">
      <c r="A73" s="73" t="str">
        <f aca="false">IF(ISNUMBER('Batch Matches'!D73),'Batch Matches'!D73,"")</f>
        <v/>
      </c>
      <c r="B73" s="78" t="n">
        <f aca="false">SUM(G73:BA73)</f>
        <v>0</v>
      </c>
      <c r="C73" s="78" t="n">
        <f aca="false">MAX(G73:BA73)</f>
        <v>0</v>
      </c>
      <c r="D73" s="72" t="str">
        <f aca="false">IF(B73=0,"",MATCH(C73,G73:BA73,0))</f>
        <v/>
      </c>
      <c r="E73" s="78" t="n">
        <f aca="false">LARGE(G73:BA73,2)</f>
        <v>0</v>
      </c>
      <c r="F73" s="72" t="str">
        <f aca="false">IF(E73=0,"",MATCH(E73,G73:BA73,0))</f>
        <v/>
      </c>
      <c r="G73" s="78" t="n">
        <f aca="false">IF(AND(ISNUMBER($A73),$A73&gt;=G$6,$A73&lt;=G$7),IFERROR(G$10*2/(SQRT(2*PI())*(G$8+G$9))*EXP(-0.5*(($A73-G$5)/IF($A73&lt;G$5,G$8,G$9))^2),0),0)</f>
        <v>0</v>
      </c>
      <c r="H73" s="78" t="n">
        <f aca="false">IF(AND(ISNUMBER($A73),$A73&gt;=H$6,$A73&lt;=H$7),IFERROR(H$10*2/(SQRT(2*PI())*(H$8+H$9))*EXP(-0.5*(($A73-H$5)/IF($A73&lt;H$5,H$8,H$9))^2),0),0)</f>
        <v>0</v>
      </c>
      <c r="I73" s="78" t="n">
        <f aca="false">IF(AND(ISNUMBER($A73),$A73&gt;=I$6,$A73&lt;=I$7),IFERROR(I$10*2/(SQRT(2*PI())*(I$8+I$9))*EXP(-0.5*(($A73-I$5)/IF($A73&lt;I$5,I$8,I$9))^2),0),0)</f>
        <v>0</v>
      </c>
      <c r="J73" s="78" t="n">
        <f aca="false">IF(AND(ISNUMBER($A73),$A73&gt;=J$6,$A73&lt;=J$7),IFERROR(J$10*2/(SQRT(2*PI())*(J$8+J$9))*EXP(-0.5*(($A73-J$5)/IF($A73&lt;J$5,J$8,J$9))^2),0),0)</f>
        <v>0</v>
      </c>
      <c r="K73" s="78" t="n">
        <f aca="false">IF(AND(ISNUMBER($A73),$A73&gt;=K$6,$A73&lt;=K$7),IFERROR(K$10*2/(SQRT(2*PI())*(K$8+K$9))*EXP(-0.5*(($A73-K$5)/IF($A73&lt;K$5,K$8,K$9))^2),0),0)</f>
        <v>0</v>
      </c>
      <c r="L73" s="78" t="n">
        <f aca="false">IF(AND(ISNUMBER($A73),$A73&gt;=L$6,$A73&lt;=L$7),IFERROR(L$10*2/(SQRT(2*PI())*(L$8+L$9))*EXP(-0.5*(($A73-L$5)/IF($A73&lt;L$5,L$8,L$9))^2),0),0)</f>
        <v>0</v>
      </c>
      <c r="M73" s="78" t="n">
        <f aca="false">IF(AND(ISNUMBER($A73),$A73&gt;=M$6,$A73&lt;=M$7),IFERROR(M$10*2/(SQRT(2*PI())*(M$8+M$9))*EXP(-0.5*(($A73-M$5)/IF($A73&lt;M$5,M$8,M$9))^2),0),0)</f>
        <v>0</v>
      </c>
      <c r="N73" s="78" t="n">
        <f aca="false">IF(AND(ISNUMBER($A73),$A73&gt;=N$6,$A73&lt;=N$7),IFERROR(N$10*2/(SQRT(2*PI())*(N$8+N$9))*EXP(-0.5*(($A73-N$5)/IF($A73&lt;N$5,N$8,N$9))^2),0),0)</f>
        <v>0</v>
      </c>
      <c r="O73" s="78" t="n">
        <f aca="false">IF(AND(ISNUMBER($A73),$A73&gt;=O$6,$A73&lt;=O$7),IFERROR(O$10*2/(SQRT(2*PI())*(O$8+O$9))*EXP(-0.5*(($A73-O$5)/IF($A73&lt;O$5,O$8,O$9))^2),0),0)</f>
        <v>0</v>
      </c>
      <c r="P73" s="78" t="n">
        <f aca="false">IF(AND(ISNUMBER($A73),$A73&gt;=P$6,$A73&lt;=P$7),IFERROR(P$10*2/(SQRT(2*PI())*(P$8+P$9))*EXP(-0.5*(($A73-P$5)/IF($A73&lt;P$5,P$8,P$9))^2),0),0)</f>
        <v>0</v>
      </c>
      <c r="Q73" s="78" t="n">
        <f aca="false">IF(AND(ISNUMBER($A73),$A73&gt;=Q$6,$A73&lt;=Q$7),IFERROR(Q$10*2/(SQRT(2*PI())*(Q$8+Q$9))*EXP(-0.5*(($A73-Q$5)/IF($A73&lt;Q$5,Q$8,Q$9))^2),0),0)</f>
        <v>0</v>
      </c>
      <c r="R73" s="78" t="n">
        <f aca="false">IF(AND(ISNUMBER($A73),$A73&gt;=R$6,$A73&lt;=R$7),IFERROR(R$10*2/(SQRT(2*PI())*(R$8+R$9))*EXP(-0.5*(($A73-R$5)/IF($A73&lt;R$5,R$8,R$9))^2),0),0)</f>
        <v>0</v>
      </c>
      <c r="S73" s="78" t="n">
        <f aca="false">IF(AND(ISNUMBER($A73),$A73&gt;=S$6,$A73&lt;=S$7),IFERROR(S$10*2/(SQRT(2*PI())*(S$8+S$9))*EXP(-0.5*(($A73-S$5)/IF($A73&lt;S$5,S$8,S$9))^2),0),0)</f>
        <v>0</v>
      </c>
      <c r="T73" s="78" t="n">
        <f aca="false">IF(AND(ISNUMBER($A73),$A73&gt;=T$6,$A73&lt;=T$7),IFERROR(T$10*2/(SQRT(2*PI())*(T$8+T$9))*EXP(-0.5*(($A73-T$5)/IF($A73&lt;T$5,T$8,T$9))^2),0),0)</f>
        <v>0</v>
      </c>
      <c r="U73" s="78" t="n">
        <f aca="false">IF(AND(ISNUMBER($A73),$A73&gt;=U$6,$A73&lt;=U$7),IFERROR(U$10*2/(SQRT(2*PI())*(U$8+U$9))*EXP(-0.5*(($A73-U$5)/IF($A73&lt;U$5,U$8,U$9))^2),0),0)</f>
        <v>0</v>
      </c>
      <c r="V73" s="78" t="n">
        <f aca="false">IF(AND(ISNUMBER($A73),$A73&gt;=V$6,$A73&lt;=V$7),IFERROR(V$10*2/(SQRT(2*PI())*(V$8+V$9))*EXP(-0.5*(($A73-V$5)/IF($A73&lt;V$5,V$8,V$9))^2),0),0)</f>
        <v>0</v>
      </c>
      <c r="W73" s="78" t="n">
        <f aca="false">IF(AND(ISNUMBER($A73),$A73&gt;=W$6,$A73&lt;=W$7),IFERROR(W$10*2/(SQRT(2*PI())*(W$8+W$9))*EXP(-0.5*(($A73-W$5)/IF($A73&lt;W$5,W$8,W$9))^2),0),0)</f>
        <v>0</v>
      </c>
      <c r="X73" s="78" t="n">
        <f aca="false">IF(AND(ISNUMBER($A73),$A73&gt;=X$6,$A73&lt;=X$7),IFERROR(X$10*2/(SQRT(2*PI())*(X$8+X$9))*EXP(-0.5*(($A73-X$5)/IF($A73&lt;X$5,X$8,X$9))^2),0),0)</f>
        <v>0</v>
      </c>
      <c r="Y73" s="78" t="n">
        <f aca="false">IF(AND(ISNUMBER($A73),$A73&gt;=Y$6,$A73&lt;=Y$7),IFERROR(Y$10*2/(SQRT(2*PI())*(Y$8+Y$9))*EXP(-0.5*(($A73-Y$5)/IF($A73&lt;Y$5,Y$8,Y$9))^2),0),0)</f>
        <v>0</v>
      </c>
      <c r="Z73" s="78" t="n">
        <f aca="false">IF(AND(ISNUMBER($A73),$A73&gt;=Z$6,$A73&lt;=Z$7),IFERROR(Z$10*2/(SQRT(2*PI())*(Z$8+Z$9))*EXP(-0.5*(($A73-Z$5)/IF($A73&lt;Z$5,Z$8,Z$9))^2),0),0)</f>
        <v>0</v>
      </c>
      <c r="AA73" s="78" t="n">
        <f aca="false">IF(AND(ISNUMBER($A73),$A73&gt;=AA$6,$A73&lt;=AA$7),IFERROR(AA$10*2/(SQRT(2*PI())*(AA$8+AA$9))*EXP(-0.5*(($A73-AA$5)/IF($A73&lt;AA$5,AA$8,AA$9))^2),0),0)</f>
        <v>0</v>
      </c>
      <c r="AB73" s="78" t="n">
        <f aca="false">IF(AND(ISNUMBER($A73),$A73&gt;=AB$6,$A73&lt;=AB$7),IFERROR(AB$10*2/(SQRT(2*PI())*(AB$8+AB$9))*EXP(-0.5*(($A73-AB$5)/IF($A73&lt;AB$5,AB$8,AB$9))^2),0),0)</f>
        <v>0</v>
      </c>
      <c r="AC73" s="78" t="n">
        <f aca="false">IF(AND(ISNUMBER($A73),$A73&gt;=AC$6,$A73&lt;=AC$7),IFERROR(AC$10*2/(SQRT(2*PI())*(AC$8+AC$9))*EXP(-0.5*(($A73-AC$5)/IF($A73&lt;AC$5,AC$8,AC$9))^2),0),0)</f>
        <v>0</v>
      </c>
      <c r="AD73" s="78" t="n">
        <f aca="false">IF(AND(ISNUMBER($A73),$A73&gt;=AD$6,$A73&lt;=AD$7),IFERROR(AD$10*2/(SQRT(2*PI())*(AD$8+AD$9))*EXP(-0.5*(($A73-AD$5)/IF($A73&lt;AD$5,AD$8,AD$9))^2),0),0)</f>
        <v>0</v>
      </c>
      <c r="AE73" s="78" t="n">
        <f aca="false">IF(AND(ISNUMBER($A73),$A73&gt;=AE$6,$A73&lt;=AE$7),IFERROR(AE$10*2/(SQRT(2*PI())*(AE$8+AE$9))*EXP(-0.5*(($A73-AE$5)/IF($A73&lt;AE$5,AE$8,AE$9))^2),0),0)</f>
        <v>0</v>
      </c>
      <c r="AF73" s="78" t="n">
        <f aca="false">IF(AND(ISNUMBER($A73),$A73&gt;=AF$6,$A73&lt;=AF$7),IFERROR(AF$10*2/(SQRT(2*PI())*(AF$8+AF$9))*EXP(-0.5*(($A73-AF$5)/IF($A73&lt;AF$5,AF$8,AF$9))^2),0),0)</f>
        <v>0</v>
      </c>
      <c r="AG73" s="78" t="n">
        <f aca="false">IF(AND(ISNUMBER($A73),$A73&gt;=AG$6,$A73&lt;=AG$7),IFERROR(AG$10*2/(SQRT(2*PI())*(AG$8+AG$9))*EXP(-0.5*(($A73-AG$5)/IF($A73&lt;AG$5,AG$8,AG$9))^2),0),0)</f>
        <v>0</v>
      </c>
      <c r="AH73" s="78" t="n">
        <f aca="false">IF(AND(ISNUMBER($A73),$A73&gt;=AH$6,$A73&lt;=AH$7),IFERROR(AH$10*2/(SQRT(2*PI())*(AH$8+AH$9))*EXP(-0.5*(($A73-AH$5)/IF($A73&lt;AH$5,AH$8,AH$9))^2),0),0)</f>
        <v>0</v>
      </c>
      <c r="AI73" s="78" t="n">
        <f aca="false">IF(AND(ISNUMBER($A73),$A73&gt;=AI$6,$A73&lt;=AI$7),IFERROR(AI$10*2/(SQRT(2*PI())*(AI$8+AI$9))*EXP(-0.5*(($A73-AI$5)/IF($A73&lt;AI$5,AI$8,AI$9))^2),0),0)</f>
        <v>0</v>
      </c>
      <c r="AJ73" s="78" t="n">
        <f aca="false">IF(AND(ISNUMBER($A73),$A73&gt;=AJ$6,$A73&lt;=AJ$7),IFERROR(AJ$10*2/(SQRT(2*PI())*(AJ$8+AJ$9))*EXP(-0.5*(($A73-AJ$5)/IF($A73&lt;AJ$5,AJ$8,AJ$9))^2),0),0)</f>
        <v>0</v>
      </c>
      <c r="AK73" s="78" t="n">
        <f aca="false">IF(AND(ISNUMBER($A73),$A73&gt;=AK$6,$A73&lt;=AK$7),IFERROR(AK$10*2/(SQRT(2*PI())*(AK$8+AK$9))*EXP(-0.5*(($A73-AK$5)/IF($A73&lt;AK$5,AK$8,AK$9))^2),0),0)</f>
        <v>0</v>
      </c>
      <c r="AL73" s="78" t="n">
        <f aca="false">IF(AND(ISNUMBER($A73),$A73&gt;=AL$6,$A73&lt;=AL$7),IFERROR(AL$10*2/(SQRT(2*PI())*(AL$8+AL$9))*EXP(-0.5*(($A73-AL$5)/IF($A73&lt;AL$5,AL$8,AL$9))^2),0),0)</f>
        <v>0</v>
      </c>
      <c r="AM73" s="78" t="n">
        <f aca="false">IF(AND(ISNUMBER($A73),$A73&gt;=AM$6,$A73&lt;=AM$7),IFERROR(AM$10*2/(SQRT(2*PI())*(AM$8+AM$9))*EXP(-0.5*(($A73-AM$5)/IF($A73&lt;AM$5,AM$8,AM$9))^2),0),0)</f>
        <v>0</v>
      </c>
      <c r="AN73" s="78" t="n">
        <f aca="false">IF(AND(ISNUMBER($A73),$A73&gt;=AN$6,$A73&lt;=AN$7),IFERROR(AN$10*2/(SQRT(2*PI())*(AN$8+AN$9))*EXP(-0.5*(($A73-AN$5)/IF($A73&lt;AN$5,AN$8,AN$9))^2),0),0)</f>
        <v>0</v>
      </c>
      <c r="AO73" s="78" t="n">
        <f aca="false">IF(AND(ISNUMBER($A73),$A73&gt;=AO$6,$A73&lt;=AO$7),IFERROR(AO$10*2/(SQRT(2*PI())*(AO$8+AO$9))*EXP(-0.5*(($A73-AO$5)/IF($A73&lt;AO$5,AO$8,AO$9))^2),0),0)</f>
        <v>0</v>
      </c>
      <c r="AP73" s="78" t="n">
        <f aca="false">IF(AND(ISNUMBER($A73),$A73&gt;=AP$6,$A73&lt;=AP$7),IFERROR(AP$10*2/(SQRT(2*PI())*(AP$8+AP$9))*EXP(-0.5*(($A73-AP$5)/IF($A73&lt;AP$5,AP$8,AP$9))^2),0),0)</f>
        <v>0</v>
      </c>
      <c r="AQ73" s="78" t="n">
        <f aca="false">IF(AND(ISNUMBER($A73),$A73&gt;=AQ$6,$A73&lt;=AQ$7),IFERROR(AQ$10*2/(SQRT(2*PI())*(AQ$8+AQ$9))*EXP(-0.5*(($A73-AQ$5)/IF($A73&lt;AQ$5,AQ$8,AQ$9))^2),0),0)</f>
        <v>0</v>
      </c>
      <c r="AR73" s="78" t="n">
        <f aca="false">IF(AND(ISNUMBER($A73),$A73&gt;=AR$6,$A73&lt;=AR$7),IFERROR(AR$10*2/(SQRT(2*PI())*(AR$8+AR$9))*EXP(-0.5*(($A73-AR$5)/IF($A73&lt;AR$5,AR$8,AR$9))^2),0),0)</f>
        <v>0</v>
      </c>
      <c r="AS73" s="78" t="n">
        <f aca="false">IF(AND(ISNUMBER($A73),$A73&gt;=AS$6,$A73&lt;=AS$7),IFERROR(AS$10*2/(SQRT(2*PI())*(AS$8+AS$9))*EXP(-0.5*(($A73-AS$5)/IF($A73&lt;AS$5,AS$8,AS$9))^2),0),0)</f>
        <v>0</v>
      </c>
      <c r="AT73" s="78" t="n">
        <f aca="false">IF(AND(ISNUMBER($A73),$A73&gt;=AT$6,$A73&lt;=AT$7),IFERROR(AT$10*2/(SQRT(2*PI())*(AT$8+AT$9))*EXP(-0.5*(($A73-AT$5)/IF($A73&lt;AT$5,AT$8,AT$9))^2),0),0)</f>
        <v>0</v>
      </c>
      <c r="AU73" s="78" t="n">
        <f aca="false">IF(AND(ISNUMBER($A73),$A73&gt;=AU$6,$A73&lt;=AU$7),IFERROR(AU$10*2/(SQRT(2*PI())*(AU$8+AU$9))*EXP(-0.5*(($A73-AU$5)/IF($A73&lt;AU$5,AU$8,AU$9))^2),0),0)</f>
        <v>0</v>
      </c>
      <c r="AV73" s="78" t="n">
        <f aca="false">IF(AND(ISNUMBER($A73),$A73&gt;=AV$6,$A73&lt;=AV$7),IFERROR(AV$10*2/(SQRT(2*PI())*(AV$8+AV$9))*EXP(-0.5*(($A73-AV$5)/IF($A73&lt;AV$5,AV$8,AV$9))^2),0),0)</f>
        <v>0</v>
      </c>
      <c r="AW73" s="78" t="n">
        <f aca="false">IF(AND(ISNUMBER($A73),$A73&gt;=AW$6,$A73&lt;=AW$7),IFERROR(AW$10*2/(SQRT(2*PI())*(AW$8+AW$9))*EXP(-0.5*(($A73-AW$5)/IF($A73&lt;AW$5,AW$8,AW$9))^2),0),0)</f>
        <v>0</v>
      </c>
      <c r="AX73" s="78" t="n">
        <f aca="false">IF(AND(ISNUMBER($A73),$A73&gt;=AX$6,$A73&lt;=AX$7),IFERROR(AX$10*2/(SQRT(2*PI())*(AX$8+AX$9))*EXP(-0.5*(($A73-AX$5)/IF($A73&lt;AX$5,AX$8,AX$9))^2),0),0)</f>
        <v>0</v>
      </c>
      <c r="AY73" s="78" t="n">
        <f aca="false">IF(AND(ISNUMBER($A73),$A73&gt;=AY$6,$A73&lt;=AY$7),IFERROR(AY$10*2/(SQRT(2*PI())*(AY$8+AY$9))*EXP(-0.5*(($A73-AY$5)/IF($A73&lt;AY$5,AY$8,AY$9))^2),0),0)</f>
        <v>0</v>
      </c>
      <c r="AZ73" s="78" t="n">
        <f aca="false">IF(AND(ISNUMBER($A73),$A73&gt;=AZ$6,$A73&lt;=AZ$7),IFERROR(AZ$10*2/(SQRT(2*PI())*(AZ$8+AZ$9))*EXP(-0.5*(($A73-AZ$5)/IF($A73&lt;AZ$5,AZ$8,AZ$9))^2),0),0)</f>
        <v>0</v>
      </c>
      <c r="BA73" s="78" t="n">
        <f aca="false">IF(AND(ISNUMBER($A73),$A73&gt;=BA$6,$A73&lt;=BA$7),IFERROR(BA$10*2/(SQRT(2*PI())*(BA$8+BA$9))*EXP(-0.5*(($A73-BA$5)/IF($A73&lt;BA$5,BA$8,BA$9))^2),0),0)</f>
        <v>0</v>
      </c>
    </row>
    <row r="74" customFormat="false" ht="15" hidden="false" customHeight="false" outlineLevel="0" collapsed="false">
      <c r="A74" s="73" t="str">
        <f aca="false">IF(ISNUMBER('Batch Matches'!D74),'Batch Matches'!D74,"")</f>
        <v/>
      </c>
      <c r="B74" s="78" t="n">
        <f aca="false">SUM(G74:BA74)</f>
        <v>0</v>
      </c>
      <c r="C74" s="78" t="n">
        <f aca="false">MAX(G74:BA74)</f>
        <v>0</v>
      </c>
      <c r="D74" s="72" t="str">
        <f aca="false">IF(B74=0,"",MATCH(C74,G74:BA74,0))</f>
        <v/>
      </c>
      <c r="E74" s="78" t="n">
        <f aca="false">LARGE(G74:BA74,2)</f>
        <v>0</v>
      </c>
      <c r="F74" s="72" t="str">
        <f aca="false">IF(E74=0,"",MATCH(E74,G74:BA74,0))</f>
        <v/>
      </c>
      <c r="G74" s="78" t="n">
        <f aca="false">IF(AND(ISNUMBER($A74),$A74&gt;=G$6,$A74&lt;=G$7),IFERROR(G$10*2/(SQRT(2*PI())*(G$8+G$9))*EXP(-0.5*(($A74-G$5)/IF($A74&lt;G$5,G$8,G$9))^2),0),0)</f>
        <v>0</v>
      </c>
      <c r="H74" s="78" t="n">
        <f aca="false">IF(AND(ISNUMBER($A74),$A74&gt;=H$6,$A74&lt;=H$7),IFERROR(H$10*2/(SQRT(2*PI())*(H$8+H$9))*EXP(-0.5*(($A74-H$5)/IF($A74&lt;H$5,H$8,H$9))^2),0),0)</f>
        <v>0</v>
      </c>
      <c r="I74" s="78" t="n">
        <f aca="false">IF(AND(ISNUMBER($A74),$A74&gt;=I$6,$A74&lt;=I$7),IFERROR(I$10*2/(SQRT(2*PI())*(I$8+I$9))*EXP(-0.5*(($A74-I$5)/IF($A74&lt;I$5,I$8,I$9))^2),0),0)</f>
        <v>0</v>
      </c>
      <c r="J74" s="78" t="n">
        <f aca="false">IF(AND(ISNUMBER($A74),$A74&gt;=J$6,$A74&lt;=J$7),IFERROR(J$10*2/(SQRT(2*PI())*(J$8+J$9))*EXP(-0.5*(($A74-J$5)/IF($A74&lt;J$5,J$8,J$9))^2),0),0)</f>
        <v>0</v>
      </c>
      <c r="K74" s="78" t="n">
        <f aca="false">IF(AND(ISNUMBER($A74),$A74&gt;=K$6,$A74&lt;=K$7),IFERROR(K$10*2/(SQRT(2*PI())*(K$8+K$9))*EXP(-0.5*(($A74-K$5)/IF($A74&lt;K$5,K$8,K$9))^2),0),0)</f>
        <v>0</v>
      </c>
      <c r="L74" s="78" t="n">
        <f aca="false">IF(AND(ISNUMBER($A74),$A74&gt;=L$6,$A74&lt;=L$7),IFERROR(L$10*2/(SQRT(2*PI())*(L$8+L$9))*EXP(-0.5*(($A74-L$5)/IF($A74&lt;L$5,L$8,L$9))^2),0),0)</f>
        <v>0</v>
      </c>
      <c r="M74" s="78" t="n">
        <f aca="false">IF(AND(ISNUMBER($A74),$A74&gt;=M$6,$A74&lt;=M$7),IFERROR(M$10*2/(SQRT(2*PI())*(M$8+M$9))*EXP(-0.5*(($A74-M$5)/IF($A74&lt;M$5,M$8,M$9))^2),0),0)</f>
        <v>0</v>
      </c>
      <c r="N74" s="78" t="n">
        <f aca="false">IF(AND(ISNUMBER($A74),$A74&gt;=N$6,$A74&lt;=N$7),IFERROR(N$10*2/(SQRT(2*PI())*(N$8+N$9))*EXP(-0.5*(($A74-N$5)/IF($A74&lt;N$5,N$8,N$9))^2),0),0)</f>
        <v>0</v>
      </c>
      <c r="O74" s="78" t="n">
        <f aca="false">IF(AND(ISNUMBER($A74),$A74&gt;=O$6,$A74&lt;=O$7),IFERROR(O$10*2/(SQRT(2*PI())*(O$8+O$9))*EXP(-0.5*(($A74-O$5)/IF($A74&lt;O$5,O$8,O$9))^2),0),0)</f>
        <v>0</v>
      </c>
      <c r="P74" s="78" t="n">
        <f aca="false">IF(AND(ISNUMBER($A74),$A74&gt;=P$6,$A74&lt;=P$7),IFERROR(P$10*2/(SQRT(2*PI())*(P$8+P$9))*EXP(-0.5*(($A74-P$5)/IF($A74&lt;P$5,P$8,P$9))^2),0),0)</f>
        <v>0</v>
      </c>
      <c r="Q74" s="78" t="n">
        <f aca="false">IF(AND(ISNUMBER($A74),$A74&gt;=Q$6,$A74&lt;=Q$7),IFERROR(Q$10*2/(SQRT(2*PI())*(Q$8+Q$9))*EXP(-0.5*(($A74-Q$5)/IF($A74&lt;Q$5,Q$8,Q$9))^2),0),0)</f>
        <v>0</v>
      </c>
      <c r="R74" s="78" t="n">
        <f aca="false">IF(AND(ISNUMBER($A74),$A74&gt;=R$6,$A74&lt;=R$7),IFERROR(R$10*2/(SQRT(2*PI())*(R$8+R$9))*EXP(-0.5*(($A74-R$5)/IF($A74&lt;R$5,R$8,R$9))^2),0),0)</f>
        <v>0</v>
      </c>
      <c r="S74" s="78" t="n">
        <f aca="false">IF(AND(ISNUMBER($A74),$A74&gt;=S$6,$A74&lt;=S$7),IFERROR(S$10*2/(SQRT(2*PI())*(S$8+S$9))*EXP(-0.5*(($A74-S$5)/IF($A74&lt;S$5,S$8,S$9))^2),0),0)</f>
        <v>0</v>
      </c>
      <c r="T74" s="78" t="n">
        <f aca="false">IF(AND(ISNUMBER($A74),$A74&gt;=T$6,$A74&lt;=T$7),IFERROR(T$10*2/(SQRT(2*PI())*(T$8+T$9))*EXP(-0.5*(($A74-T$5)/IF($A74&lt;T$5,T$8,T$9))^2),0),0)</f>
        <v>0</v>
      </c>
      <c r="U74" s="78" t="n">
        <f aca="false">IF(AND(ISNUMBER($A74),$A74&gt;=U$6,$A74&lt;=U$7),IFERROR(U$10*2/(SQRT(2*PI())*(U$8+U$9))*EXP(-0.5*(($A74-U$5)/IF($A74&lt;U$5,U$8,U$9))^2),0),0)</f>
        <v>0</v>
      </c>
      <c r="V74" s="78" t="n">
        <f aca="false">IF(AND(ISNUMBER($A74),$A74&gt;=V$6,$A74&lt;=V$7),IFERROR(V$10*2/(SQRT(2*PI())*(V$8+V$9))*EXP(-0.5*(($A74-V$5)/IF($A74&lt;V$5,V$8,V$9))^2),0),0)</f>
        <v>0</v>
      </c>
      <c r="W74" s="78" t="n">
        <f aca="false">IF(AND(ISNUMBER($A74),$A74&gt;=W$6,$A74&lt;=W$7),IFERROR(W$10*2/(SQRT(2*PI())*(W$8+W$9))*EXP(-0.5*(($A74-W$5)/IF($A74&lt;W$5,W$8,W$9))^2),0),0)</f>
        <v>0</v>
      </c>
      <c r="X74" s="78" t="n">
        <f aca="false">IF(AND(ISNUMBER($A74),$A74&gt;=X$6,$A74&lt;=X$7),IFERROR(X$10*2/(SQRT(2*PI())*(X$8+X$9))*EXP(-0.5*(($A74-X$5)/IF($A74&lt;X$5,X$8,X$9))^2),0),0)</f>
        <v>0</v>
      </c>
      <c r="Y74" s="78" t="n">
        <f aca="false">IF(AND(ISNUMBER($A74),$A74&gt;=Y$6,$A74&lt;=Y$7),IFERROR(Y$10*2/(SQRT(2*PI())*(Y$8+Y$9))*EXP(-0.5*(($A74-Y$5)/IF($A74&lt;Y$5,Y$8,Y$9))^2),0),0)</f>
        <v>0</v>
      </c>
      <c r="Z74" s="78" t="n">
        <f aca="false">IF(AND(ISNUMBER($A74),$A74&gt;=Z$6,$A74&lt;=Z$7),IFERROR(Z$10*2/(SQRT(2*PI())*(Z$8+Z$9))*EXP(-0.5*(($A74-Z$5)/IF($A74&lt;Z$5,Z$8,Z$9))^2),0),0)</f>
        <v>0</v>
      </c>
      <c r="AA74" s="78" t="n">
        <f aca="false">IF(AND(ISNUMBER($A74),$A74&gt;=AA$6,$A74&lt;=AA$7),IFERROR(AA$10*2/(SQRT(2*PI())*(AA$8+AA$9))*EXP(-0.5*(($A74-AA$5)/IF($A74&lt;AA$5,AA$8,AA$9))^2),0),0)</f>
        <v>0</v>
      </c>
      <c r="AB74" s="78" t="n">
        <f aca="false">IF(AND(ISNUMBER($A74),$A74&gt;=AB$6,$A74&lt;=AB$7),IFERROR(AB$10*2/(SQRT(2*PI())*(AB$8+AB$9))*EXP(-0.5*(($A74-AB$5)/IF($A74&lt;AB$5,AB$8,AB$9))^2),0),0)</f>
        <v>0</v>
      </c>
      <c r="AC74" s="78" t="n">
        <f aca="false">IF(AND(ISNUMBER($A74),$A74&gt;=AC$6,$A74&lt;=AC$7),IFERROR(AC$10*2/(SQRT(2*PI())*(AC$8+AC$9))*EXP(-0.5*(($A74-AC$5)/IF($A74&lt;AC$5,AC$8,AC$9))^2),0),0)</f>
        <v>0</v>
      </c>
      <c r="AD74" s="78" t="n">
        <f aca="false">IF(AND(ISNUMBER($A74),$A74&gt;=AD$6,$A74&lt;=AD$7),IFERROR(AD$10*2/(SQRT(2*PI())*(AD$8+AD$9))*EXP(-0.5*(($A74-AD$5)/IF($A74&lt;AD$5,AD$8,AD$9))^2),0),0)</f>
        <v>0</v>
      </c>
      <c r="AE74" s="78" t="n">
        <f aca="false">IF(AND(ISNUMBER($A74),$A74&gt;=AE$6,$A74&lt;=AE$7),IFERROR(AE$10*2/(SQRT(2*PI())*(AE$8+AE$9))*EXP(-0.5*(($A74-AE$5)/IF($A74&lt;AE$5,AE$8,AE$9))^2),0),0)</f>
        <v>0</v>
      </c>
      <c r="AF74" s="78" t="n">
        <f aca="false">IF(AND(ISNUMBER($A74),$A74&gt;=AF$6,$A74&lt;=AF$7),IFERROR(AF$10*2/(SQRT(2*PI())*(AF$8+AF$9))*EXP(-0.5*(($A74-AF$5)/IF($A74&lt;AF$5,AF$8,AF$9))^2),0),0)</f>
        <v>0</v>
      </c>
      <c r="AG74" s="78" t="n">
        <f aca="false">IF(AND(ISNUMBER($A74),$A74&gt;=AG$6,$A74&lt;=AG$7),IFERROR(AG$10*2/(SQRT(2*PI())*(AG$8+AG$9))*EXP(-0.5*(($A74-AG$5)/IF($A74&lt;AG$5,AG$8,AG$9))^2),0),0)</f>
        <v>0</v>
      </c>
      <c r="AH74" s="78" t="n">
        <f aca="false">IF(AND(ISNUMBER($A74),$A74&gt;=AH$6,$A74&lt;=AH$7),IFERROR(AH$10*2/(SQRT(2*PI())*(AH$8+AH$9))*EXP(-0.5*(($A74-AH$5)/IF($A74&lt;AH$5,AH$8,AH$9))^2),0),0)</f>
        <v>0</v>
      </c>
      <c r="AI74" s="78" t="n">
        <f aca="false">IF(AND(ISNUMBER($A74),$A74&gt;=AI$6,$A74&lt;=AI$7),IFERROR(AI$10*2/(SQRT(2*PI())*(AI$8+AI$9))*EXP(-0.5*(($A74-AI$5)/IF($A74&lt;AI$5,AI$8,AI$9))^2),0),0)</f>
        <v>0</v>
      </c>
      <c r="AJ74" s="78" t="n">
        <f aca="false">IF(AND(ISNUMBER($A74),$A74&gt;=AJ$6,$A74&lt;=AJ$7),IFERROR(AJ$10*2/(SQRT(2*PI())*(AJ$8+AJ$9))*EXP(-0.5*(($A74-AJ$5)/IF($A74&lt;AJ$5,AJ$8,AJ$9))^2),0),0)</f>
        <v>0</v>
      </c>
      <c r="AK74" s="78" t="n">
        <f aca="false">IF(AND(ISNUMBER($A74),$A74&gt;=AK$6,$A74&lt;=AK$7),IFERROR(AK$10*2/(SQRT(2*PI())*(AK$8+AK$9))*EXP(-0.5*(($A74-AK$5)/IF($A74&lt;AK$5,AK$8,AK$9))^2),0),0)</f>
        <v>0</v>
      </c>
      <c r="AL74" s="78" t="n">
        <f aca="false">IF(AND(ISNUMBER($A74),$A74&gt;=AL$6,$A74&lt;=AL$7),IFERROR(AL$10*2/(SQRT(2*PI())*(AL$8+AL$9))*EXP(-0.5*(($A74-AL$5)/IF($A74&lt;AL$5,AL$8,AL$9))^2),0),0)</f>
        <v>0</v>
      </c>
      <c r="AM74" s="78" t="n">
        <f aca="false">IF(AND(ISNUMBER($A74),$A74&gt;=AM$6,$A74&lt;=AM$7),IFERROR(AM$10*2/(SQRT(2*PI())*(AM$8+AM$9))*EXP(-0.5*(($A74-AM$5)/IF($A74&lt;AM$5,AM$8,AM$9))^2),0),0)</f>
        <v>0</v>
      </c>
      <c r="AN74" s="78" t="n">
        <f aca="false">IF(AND(ISNUMBER($A74),$A74&gt;=AN$6,$A74&lt;=AN$7),IFERROR(AN$10*2/(SQRT(2*PI())*(AN$8+AN$9))*EXP(-0.5*(($A74-AN$5)/IF($A74&lt;AN$5,AN$8,AN$9))^2),0),0)</f>
        <v>0</v>
      </c>
      <c r="AO74" s="78" t="n">
        <f aca="false">IF(AND(ISNUMBER($A74),$A74&gt;=AO$6,$A74&lt;=AO$7),IFERROR(AO$10*2/(SQRT(2*PI())*(AO$8+AO$9))*EXP(-0.5*(($A74-AO$5)/IF($A74&lt;AO$5,AO$8,AO$9))^2),0),0)</f>
        <v>0</v>
      </c>
      <c r="AP74" s="78" t="n">
        <f aca="false">IF(AND(ISNUMBER($A74),$A74&gt;=AP$6,$A74&lt;=AP$7),IFERROR(AP$10*2/(SQRT(2*PI())*(AP$8+AP$9))*EXP(-0.5*(($A74-AP$5)/IF($A74&lt;AP$5,AP$8,AP$9))^2),0),0)</f>
        <v>0</v>
      </c>
      <c r="AQ74" s="78" t="n">
        <f aca="false">IF(AND(ISNUMBER($A74),$A74&gt;=AQ$6,$A74&lt;=AQ$7),IFERROR(AQ$10*2/(SQRT(2*PI())*(AQ$8+AQ$9))*EXP(-0.5*(($A74-AQ$5)/IF($A74&lt;AQ$5,AQ$8,AQ$9))^2),0),0)</f>
        <v>0</v>
      </c>
      <c r="AR74" s="78" t="n">
        <f aca="false">IF(AND(ISNUMBER($A74),$A74&gt;=AR$6,$A74&lt;=AR$7),IFERROR(AR$10*2/(SQRT(2*PI())*(AR$8+AR$9))*EXP(-0.5*(($A74-AR$5)/IF($A74&lt;AR$5,AR$8,AR$9))^2),0),0)</f>
        <v>0</v>
      </c>
      <c r="AS74" s="78" t="n">
        <f aca="false">IF(AND(ISNUMBER($A74),$A74&gt;=AS$6,$A74&lt;=AS$7),IFERROR(AS$10*2/(SQRT(2*PI())*(AS$8+AS$9))*EXP(-0.5*(($A74-AS$5)/IF($A74&lt;AS$5,AS$8,AS$9))^2),0),0)</f>
        <v>0</v>
      </c>
      <c r="AT74" s="78" t="n">
        <f aca="false">IF(AND(ISNUMBER($A74),$A74&gt;=AT$6,$A74&lt;=AT$7),IFERROR(AT$10*2/(SQRT(2*PI())*(AT$8+AT$9))*EXP(-0.5*(($A74-AT$5)/IF($A74&lt;AT$5,AT$8,AT$9))^2),0),0)</f>
        <v>0</v>
      </c>
      <c r="AU74" s="78" t="n">
        <f aca="false">IF(AND(ISNUMBER($A74),$A74&gt;=AU$6,$A74&lt;=AU$7),IFERROR(AU$10*2/(SQRT(2*PI())*(AU$8+AU$9))*EXP(-0.5*(($A74-AU$5)/IF($A74&lt;AU$5,AU$8,AU$9))^2),0),0)</f>
        <v>0</v>
      </c>
      <c r="AV74" s="78" t="n">
        <f aca="false">IF(AND(ISNUMBER($A74),$A74&gt;=AV$6,$A74&lt;=AV$7),IFERROR(AV$10*2/(SQRT(2*PI())*(AV$8+AV$9))*EXP(-0.5*(($A74-AV$5)/IF($A74&lt;AV$5,AV$8,AV$9))^2),0),0)</f>
        <v>0</v>
      </c>
      <c r="AW74" s="78" t="n">
        <f aca="false">IF(AND(ISNUMBER($A74),$A74&gt;=AW$6,$A74&lt;=AW$7),IFERROR(AW$10*2/(SQRT(2*PI())*(AW$8+AW$9))*EXP(-0.5*(($A74-AW$5)/IF($A74&lt;AW$5,AW$8,AW$9))^2),0),0)</f>
        <v>0</v>
      </c>
      <c r="AX74" s="78" t="n">
        <f aca="false">IF(AND(ISNUMBER($A74),$A74&gt;=AX$6,$A74&lt;=AX$7),IFERROR(AX$10*2/(SQRT(2*PI())*(AX$8+AX$9))*EXP(-0.5*(($A74-AX$5)/IF($A74&lt;AX$5,AX$8,AX$9))^2),0),0)</f>
        <v>0</v>
      </c>
      <c r="AY74" s="78" t="n">
        <f aca="false">IF(AND(ISNUMBER($A74),$A74&gt;=AY$6,$A74&lt;=AY$7),IFERROR(AY$10*2/(SQRT(2*PI())*(AY$8+AY$9))*EXP(-0.5*(($A74-AY$5)/IF($A74&lt;AY$5,AY$8,AY$9))^2),0),0)</f>
        <v>0</v>
      </c>
      <c r="AZ74" s="78" t="n">
        <f aca="false">IF(AND(ISNUMBER($A74),$A74&gt;=AZ$6,$A74&lt;=AZ$7),IFERROR(AZ$10*2/(SQRT(2*PI())*(AZ$8+AZ$9))*EXP(-0.5*(($A74-AZ$5)/IF($A74&lt;AZ$5,AZ$8,AZ$9))^2),0),0)</f>
        <v>0</v>
      </c>
      <c r="BA74" s="78" t="n">
        <f aca="false">IF(AND(ISNUMBER($A74),$A74&gt;=BA$6,$A74&lt;=BA$7),IFERROR(BA$10*2/(SQRT(2*PI())*(BA$8+BA$9))*EXP(-0.5*(($A74-BA$5)/IF($A74&lt;BA$5,BA$8,BA$9))^2),0),0)</f>
        <v>0</v>
      </c>
    </row>
    <row r="75" customFormat="false" ht="15" hidden="false" customHeight="false" outlineLevel="0" collapsed="false">
      <c r="A75" s="73" t="str">
        <f aca="false">IF(ISNUMBER('Batch Matches'!D75),'Batch Matches'!D75,"")</f>
        <v/>
      </c>
      <c r="B75" s="78" t="n">
        <f aca="false">SUM(G75:BA75)</f>
        <v>0</v>
      </c>
      <c r="C75" s="78" t="n">
        <f aca="false">MAX(G75:BA75)</f>
        <v>0</v>
      </c>
      <c r="D75" s="72" t="str">
        <f aca="false">IF(B75=0,"",MATCH(C75,G75:BA75,0))</f>
        <v/>
      </c>
      <c r="E75" s="78" t="n">
        <f aca="false">LARGE(G75:BA75,2)</f>
        <v>0</v>
      </c>
      <c r="F75" s="72" t="str">
        <f aca="false">IF(E75=0,"",MATCH(E75,G75:BA75,0))</f>
        <v/>
      </c>
      <c r="G75" s="78" t="n">
        <f aca="false">IF(AND(ISNUMBER($A75),$A75&gt;=G$6,$A75&lt;=G$7),IFERROR(G$10*2/(SQRT(2*PI())*(G$8+G$9))*EXP(-0.5*(($A75-G$5)/IF($A75&lt;G$5,G$8,G$9))^2),0),0)</f>
        <v>0</v>
      </c>
      <c r="H75" s="78" t="n">
        <f aca="false">IF(AND(ISNUMBER($A75),$A75&gt;=H$6,$A75&lt;=H$7),IFERROR(H$10*2/(SQRT(2*PI())*(H$8+H$9))*EXP(-0.5*(($A75-H$5)/IF($A75&lt;H$5,H$8,H$9))^2),0),0)</f>
        <v>0</v>
      </c>
      <c r="I75" s="78" t="n">
        <f aca="false">IF(AND(ISNUMBER($A75),$A75&gt;=I$6,$A75&lt;=I$7),IFERROR(I$10*2/(SQRT(2*PI())*(I$8+I$9))*EXP(-0.5*(($A75-I$5)/IF($A75&lt;I$5,I$8,I$9))^2),0),0)</f>
        <v>0</v>
      </c>
      <c r="J75" s="78" t="n">
        <f aca="false">IF(AND(ISNUMBER($A75),$A75&gt;=J$6,$A75&lt;=J$7),IFERROR(J$10*2/(SQRT(2*PI())*(J$8+J$9))*EXP(-0.5*(($A75-J$5)/IF($A75&lt;J$5,J$8,J$9))^2),0),0)</f>
        <v>0</v>
      </c>
      <c r="K75" s="78" t="n">
        <f aca="false">IF(AND(ISNUMBER($A75),$A75&gt;=K$6,$A75&lt;=K$7),IFERROR(K$10*2/(SQRT(2*PI())*(K$8+K$9))*EXP(-0.5*(($A75-K$5)/IF($A75&lt;K$5,K$8,K$9))^2),0),0)</f>
        <v>0</v>
      </c>
      <c r="L75" s="78" t="n">
        <f aca="false">IF(AND(ISNUMBER($A75),$A75&gt;=L$6,$A75&lt;=L$7),IFERROR(L$10*2/(SQRT(2*PI())*(L$8+L$9))*EXP(-0.5*(($A75-L$5)/IF($A75&lt;L$5,L$8,L$9))^2),0),0)</f>
        <v>0</v>
      </c>
      <c r="M75" s="78" t="n">
        <f aca="false">IF(AND(ISNUMBER($A75),$A75&gt;=M$6,$A75&lt;=M$7),IFERROR(M$10*2/(SQRT(2*PI())*(M$8+M$9))*EXP(-0.5*(($A75-M$5)/IF($A75&lt;M$5,M$8,M$9))^2),0),0)</f>
        <v>0</v>
      </c>
      <c r="N75" s="78" t="n">
        <f aca="false">IF(AND(ISNUMBER($A75),$A75&gt;=N$6,$A75&lt;=N$7),IFERROR(N$10*2/(SQRT(2*PI())*(N$8+N$9))*EXP(-0.5*(($A75-N$5)/IF($A75&lt;N$5,N$8,N$9))^2),0),0)</f>
        <v>0</v>
      </c>
      <c r="O75" s="78" t="n">
        <f aca="false">IF(AND(ISNUMBER($A75),$A75&gt;=O$6,$A75&lt;=O$7),IFERROR(O$10*2/(SQRT(2*PI())*(O$8+O$9))*EXP(-0.5*(($A75-O$5)/IF($A75&lt;O$5,O$8,O$9))^2),0),0)</f>
        <v>0</v>
      </c>
      <c r="P75" s="78" t="n">
        <f aca="false">IF(AND(ISNUMBER($A75),$A75&gt;=P$6,$A75&lt;=P$7),IFERROR(P$10*2/(SQRT(2*PI())*(P$8+P$9))*EXP(-0.5*(($A75-P$5)/IF($A75&lt;P$5,P$8,P$9))^2),0),0)</f>
        <v>0</v>
      </c>
      <c r="Q75" s="78" t="n">
        <f aca="false">IF(AND(ISNUMBER($A75),$A75&gt;=Q$6,$A75&lt;=Q$7),IFERROR(Q$10*2/(SQRT(2*PI())*(Q$8+Q$9))*EXP(-0.5*(($A75-Q$5)/IF($A75&lt;Q$5,Q$8,Q$9))^2),0),0)</f>
        <v>0</v>
      </c>
      <c r="R75" s="78" t="n">
        <f aca="false">IF(AND(ISNUMBER($A75),$A75&gt;=R$6,$A75&lt;=R$7),IFERROR(R$10*2/(SQRT(2*PI())*(R$8+R$9))*EXP(-0.5*(($A75-R$5)/IF($A75&lt;R$5,R$8,R$9))^2),0),0)</f>
        <v>0</v>
      </c>
      <c r="S75" s="78" t="n">
        <f aca="false">IF(AND(ISNUMBER($A75),$A75&gt;=S$6,$A75&lt;=S$7),IFERROR(S$10*2/(SQRT(2*PI())*(S$8+S$9))*EXP(-0.5*(($A75-S$5)/IF($A75&lt;S$5,S$8,S$9))^2),0),0)</f>
        <v>0</v>
      </c>
      <c r="T75" s="78" t="n">
        <f aca="false">IF(AND(ISNUMBER($A75),$A75&gt;=T$6,$A75&lt;=T$7),IFERROR(T$10*2/(SQRT(2*PI())*(T$8+T$9))*EXP(-0.5*(($A75-T$5)/IF($A75&lt;T$5,T$8,T$9))^2),0),0)</f>
        <v>0</v>
      </c>
      <c r="U75" s="78" t="n">
        <f aca="false">IF(AND(ISNUMBER($A75),$A75&gt;=U$6,$A75&lt;=U$7),IFERROR(U$10*2/(SQRT(2*PI())*(U$8+U$9))*EXP(-0.5*(($A75-U$5)/IF($A75&lt;U$5,U$8,U$9))^2),0),0)</f>
        <v>0</v>
      </c>
      <c r="V75" s="78" t="n">
        <f aca="false">IF(AND(ISNUMBER($A75),$A75&gt;=V$6,$A75&lt;=V$7),IFERROR(V$10*2/(SQRT(2*PI())*(V$8+V$9))*EXP(-0.5*(($A75-V$5)/IF($A75&lt;V$5,V$8,V$9))^2),0),0)</f>
        <v>0</v>
      </c>
      <c r="W75" s="78" t="n">
        <f aca="false">IF(AND(ISNUMBER($A75),$A75&gt;=W$6,$A75&lt;=W$7),IFERROR(W$10*2/(SQRT(2*PI())*(W$8+W$9))*EXP(-0.5*(($A75-W$5)/IF($A75&lt;W$5,W$8,W$9))^2),0),0)</f>
        <v>0</v>
      </c>
      <c r="X75" s="78" t="n">
        <f aca="false">IF(AND(ISNUMBER($A75),$A75&gt;=X$6,$A75&lt;=X$7),IFERROR(X$10*2/(SQRT(2*PI())*(X$8+X$9))*EXP(-0.5*(($A75-X$5)/IF($A75&lt;X$5,X$8,X$9))^2),0),0)</f>
        <v>0</v>
      </c>
      <c r="Y75" s="78" t="n">
        <f aca="false">IF(AND(ISNUMBER($A75),$A75&gt;=Y$6,$A75&lt;=Y$7),IFERROR(Y$10*2/(SQRT(2*PI())*(Y$8+Y$9))*EXP(-0.5*(($A75-Y$5)/IF($A75&lt;Y$5,Y$8,Y$9))^2),0),0)</f>
        <v>0</v>
      </c>
      <c r="Z75" s="78" t="n">
        <f aca="false">IF(AND(ISNUMBER($A75),$A75&gt;=Z$6,$A75&lt;=Z$7),IFERROR(Z$10*2/(SQRT(2*PI())*(Z$8+Z$9))*EXP(-0.5*(($A75-Z$5)/IF($A75&lt;Z$5,Z$8,Z$9))^2),0),0)</f>
        <v>0</v>
      </c>
      <c r="AA75" s="78" t="n">
        <f aca="false">IF(AND(ISNUMBER($A75),$A75&gt;=AA$6,$A75&lt;=AA$7),IFERROR(AA$10*2/(SQRT(2*PI())*(AA$8+AA$9))*EXP(-0.5*(($A75-AA$5)/IF($A75&lt;AA$5,AA$8,AA$9))^2),0),0)</f>
        <v>0</v>
      </c>
      <c r="AB75" s="78" t="n">
        <f aca="false">IF(AND(ISNUMBER($A75),$A75&gt;=AB$6,$A75&lt;=AB$7),IFERROR(AB$10*2/(SQRT(2*PI())*(AB$8+AB$9))*EXP(-0.5*(($A75-AB$5)/IF($A75&lt;AB$5,AB$8,AB$9))^2),0),0)</f>
        <v>0</v>
      </c>
      <c r="AC75" s="78" t="n">
        <f aca="false">IF(AND(ISNUMBER($A75),$A75&gt;=AC$6,$A75&lt;=AC$7),IFERROR(AC$10*2/(SQRT(2*PI())*(AC$8+AC$9))*EXP(-0.5*(($A75-AC$5)/IF($A75&lt;AC$5,AC$8,AC$9))^2),0),0)</f>
        <v>0</v>
      </c>
      <c r="AD75" s="78" t="n">
        <f aca="false">IF(AND(ISNUMBER($A75),$A75&gt;=AD$6,$A75&lt;=AD$7),IFERROR(AD$10*2/(SQRT(2*PI())*(AD$8+AD$9))*EXP(-0.5*(($A75-AD$5)/IF($A75&lt;AD$5,AD$8,AD$9))^2),0),0)</f>
        <v>0</v>
      </c>
      <c r="AE75" s="78" t="n">
        <f aca="false">IF(AND(ISNUMBER($A75),$A75&gt;=AE$6,$A75&lt;=AE$7),IFERROR(AE$10*2/(SQRT(2*PI())*(AE$8+AE$9))*EXP(-0.5*(($A75-AE$5)/IF($A75&lt;AE$5,AE$8,AE$9))^2),0),0)</f>
        <v>0</v>
      </c>
      <c r="AF75" s="78" t="n">
        <f aca="false">IF(AND(ISNUMBER($A75),$A75&gt;=AF$6,$A75&lt;=AF$7),IFERROR(AF$10*2/(SQRT(2*PI())*(AF$8+AF$9))*EXP(-0.5*(($A75-AF$5)/IF($A75&lt;AF$5,AF$8,AF$9))^2),0),0)</f>
        <v>0</v>
      </c>
      <c r="AG75" s="78" t="n">
        <f aca="false">IF(AND(ISNUMBER($A75),$A75&gt;=AG$6,$A75&lt;=AG$7),IFERROR(AG$10*2/(SQRT(2*PI())*(AG$8+AG$9))*EXP(-0.5*(($A75-AG$5)/IF($A75&lt;AG$5,AG$8,AG$9))^2),0),0)</f>
        <v>0</v>
      </c>
      <c r="AH75" s="78" t="n">
        <f aca="false">IF(AND(ISNUMBER($A75),$A75&gt;=AH$6,$A75&lt;=AH$7),IFERROR(AH$10*2/(SQRT(2*PI())*(AH$8+AH$9))*EXP(-0.5*(($A75-AH$5)/IF($A75&lt;AH$5,AH$8,AH$9))^2),0),0)</f>
        <v>0</v>
      </c>
      <c r="AI75" s="78" t="n">
        <f aca="false">IF(AND(ISNUMBER($A75),$A75&gt;=AI$6,$A75&lt;=AI$7),IFERROR(AI$10*2/(SQRT(2*PI())*(AI$8+AI$9))*EXP(-0.5*(($A75-AI$5)/IF($A75&lt;AI$5,AI$8,AI$9))^2),0),0)</f>
        <v>0</v>
      </c>
      <c r="AJ75" s="78" t="n">
        <f aca="false">IF(AND(ISNUMBER($A75),$A75&gt;=AJ$6,$A75&lt;=AJ$7),IFERROR(AJ$10*2/(SQRT(2*PI())*(AJ$8+AJ$9))*EXP(-0.5*(($A75-AJ$5)/IF($A75&lt;AJ$5,AJ$8,AJ$9))^2),0),0)</f>
        <v>0</v>
      </c>
      <c r="AK75" s="78" t="n">
        <f aca="false">IF(AND(ISNUMBER($A75),$A75&gt;=AK$6,$A75&lt;=AK$7),IFERROR(AK$10*2/(SQRT(2*PI())*(AK$8+AK$9))*EXP(-0.5*(($A75-AK$5)/IF($A75&lt;AK$5,AK$8,AK$9))^2),0),0)</f>
        <v>0</v>
      </c>
      <c r="AL75" s="78" t="n">
        <f aca="false">IF(AND(ISNUMBER($A75),$A75&gt;=AL$6,$A75&lt;=AL$7),IFERROR(AL$10*2/(SQRT(2*PI())*(AL$8+AL$9))*EXP(-0.5*(($A75-AL$5)/IF($A75&lt;AL$5,AL$8,AL$9))^2),0),0)</f>
        <v>0</v>
      </c>
      <c r="AM75" s="78" t="n">
        <f aca="false">IF(AND(ISNUMBER($A75),$A75&gt;=AM$6,$A75&lt;=AM$7),IFERROR(AM$10*2/(SQRT(2*PI())*(AM$8+AM$9))*EXP(-0.5*(($A75-AM$5)/IF($A75&lt;AM$5,AM$8,AM$9))^2),0),0)</f>
        <v>0</v>
      </c>
      <c r="AN75" s="78" t="n">
        <f aca="false">IF(AND(ISNUMBER($A75),$A75&gt;=AN$6,$A75&lt;=AN$7),IFERROR(AN$10*2/(SQRT(2*PI())*(AN$8+AN$9))*EXP(-0.5*(($A75-AN$5)/IF($A75&lt;AN$5,AN$8,AN$9))^2),0),0)</f>
        <v>0</v>
      </c>
      <c r="AO75" s="78" t="n">
        <f aca="false">IF(AND(ISNUMBER($A75),$A75&gt;=AO$6,$A75&lt;=AO$7),IFERROR(AO$10*2/(SQRT(2*PI())*(AO$8+AO$9))*EXP(-0.5*(($A75-AO$5)/IF($A75&lt;AO$5,AO$8,AO$9))^2),0),0)</f>
        <v>0</v>
      </c>
      <c r="AP75" s="78" t="n">
        <f aca="false">IF(AND(ISNUMBER($A75),$A75&gt;=AP$6,$A75&lt;=AP$7),IFERROR(AP$10*2/(SQRT(2*PI())*(AP$8+AP$9))*EXP(-0.5*(($A75-AP$5)/IF($A75&lt;AP$5,AP$8,AP$9))^2),0),0)</f>
        <v>0</v>
      </c>
      <c r="AQ75" s="78" t="n">
        <f aca="false">IF(AND(ISNUMBER($A75),$A75&gt;=AQ$6,$A75&lt;=AQ$7),IFERROR(AQ$10*2/(SQRT(2*PI())*(AQ$8+AQ$9))*EXP(-0.5*(($A75-AQ$5)/IF($A75&lt;AQ$5,AQ$8,AQ$9))^2),0),0)</f>
        <v>0</v>
      </c>
      <c r="AR75" s="78" t="n">
        <f aca="false">IF(AND(ISNUMBER($A75),$A75&gt;=AR$6,$A75&lt;=AR$7),IFERROR(AR$10*2/(SQRT(2*PI())*(AR$8+AR$9))*EXP(-0.5*(($A75-AR$5)/IF($A75&lt;AR$5,AR$8,AR$9))^2),0),0)</f>
        <v>0</v>
      </c>
      <c r="AS75" s="78" t="n">
        <f aca="false">IF(AND(ISNUMBER($A75),$A75&gt;=AS$6,$A75&lt;=AS$7),IFERROR(AS$10*2/(SQRT(2*PI())*(AS$8+AS$9))*EXP(-0.5*(($A75-AS$5)/IF($A75&lt;AS$5,AS$8,AS$9))^2),0),0)</f>
        <v>0</v>
      </c>
      <c r="AT75" s="78" t="n">
        <f aca="false">IF(AND(ISNUMBER($A75),$A75&gt;=AT$6,$A75&lt;=AT$7),IFERROR(AT$10*2/(SQRT(2*PI())*(AT$8+AT$9))*EXP(-0.5*(($A75-AT$5)/IF($A75&lt;AT$5,AT$8,AT$9))^2),0),0)</f>
        <v>0</v>
      </c>
      <c r="AU75" s="78" t="n">
        <f aca="false">IF(AND(ISNUMBER($A75),$A75&gt;=AU$6,$A75&lt;=AU$7),IFERROR(AU$10*2/(SQRT(2*PI())*(AU$8+AU$9))*EXP(-0.5*(($A75-AU$5)/IF($A75&lt;AU$5,AU$8,AU$9))^2),0),0)</f>
        <v>0</v>
      </c>
      <c r="AV75" s="78" t="n">
        <f aca="false">IF(AND(ISNUMBER($A75),$A75&gt;=AV$6,$A75&lt;=AV$7),IFERROR(AV$10*2/(SQRT(2*PI())*(AV$8+AV$9))*EXP(-0.5*(($A75-AV$5)/IF($A75&lt;AV$5,AV$8,AV$9))^2),0),0)</f>
        <v>0</v>
      </c>
      <c r="AW75" s="78" t="n">
        <f aca="false">IF(AND(ISNUMBER($A75),$A75&gt;=AW$6,$A75&lt;=AW$7),IFERROR(AW$10*2/(SQRT(2*PI())*(AW$8+AW$9))*EXP(-0.5*(($A75-AW$5)/IF($A75&lt;AW$5,AW$8,AW$9))^2),0),0)</f>
        <v>0</v>
      </c>
      <c r="AX75" s="78" t="n">
        <f aca="false">IF(AND(ISNUMBER($A75),$A75&gt;=AX$6,$A75&lt;=AX$7),IFERROR(AX$10*2/(SQRT(2*PI())*(AX$8+AX$9))*EXP(-0.5*(($A75-AX$5)/IF($A75&lt;AX$5,AX$8,AX$9))^2),0),0)</f>
        <v>0</v>
      </c>
      <c r="AY75" s="78" t="n">
        <f aca="false">IF(AND(ISNUMBER($A75),$A75&gt;=AY$6,$A75&lt;=AY$7),IFERROR(AY$10*2/(SQRT(2*PI())*(AY$8+AY$9))*EXP(-0.5*(($A75-AY$5)/IF($A75&lt;AY$5,AY$8,AY$9))^2),0),0)</f>
        <v>0</v>
      </c>
      <c r="AZ75" s="78" t="n">
        <f aca="false">IF(AND(ISNUMBER($A75),$A75&gt;=AZ$6,$A75&lt;=AZ$7),IFERROR(AZ$10*2/(SQRT(2*PI())*(AZ$8+AZ$9))*EXP(-0.5*(($A75-AZ$5)/IF($A75&lt;AZ$5,AZ$8,AZ$9))^2),0),0)</f>
        <v>0</v>
      </c>
      <c r="BA75" s="78" t="n">
        <f aca="false">IF(AND(ISNUMBER($A75),$A75&gt;=BA$6,$A75&lt;=BA$7),IFERROR(BA$10*2/(SQRT(2*PI())*(BA$8+BA$9))*EXP(-0.5*(($A75-BA$5)/IF($A75&lt;BA$5,BA$8,BA$9))^2),0),0)</f>
        <v>0</v>
      </c>
    </row>
    <row r="76" customFormat="false" ht="15" hidden="false" customHeight="false" outlineLevel="0" collapsed="false">
      <c r="A76" s="73" t="str">
        <f aca="false">IF(ISNUMBER('Batch Matches'!D76),'Batch Matches'!D76,"")</f>
        <v/>
      </c>
      <c r="B76" s="78" t="n">
        <f aca="false">SUM(G76:BA76)</f>
        <v>0</v>
      </c>
      <c r="C76" s="78" t="n">
        <f aca="false">MAX(G76:BA76)</f>
        <v>0</v>
      </c>
      <c r="D76" s="72" t="str">
        <f aca="false">IF(B76=0,"",MATCH(C76,G76:BA76,0))</f>
        <v/>
      </c>
      <c r="E76" s="78" t="n">
        <f aca="false">LARGE(G76:BA76,2)</f>
        <v>0</v>
      </c>
      <c r="F76" s="72" t="str">
        <f aca="false">IF(E76=0,"",MATCH(E76,G76:BA76,0))</f>
        <v/>
      </c>
      <c r="G76" s="78" t="n">
        <f aca="false">IF(AND(ISNUMBER($A76),$A76&gt;=G$6,$A76&lt;=G$7),IFERROR(G$10*2/(SQRT(2*PI())*(G$8+G$9))*EXP(-0.5*(($A76-G$5)/IF($A76&lt;G$5,G$8,G$9))^2),0),0)</f>
        <v>0</v>
      </c>
      <c r="H76" s="78" t="n">
        <f aca="false">IF(AND(ISNUMBER($A76),$A76&gt;=H$6,$A76&lt;=H$7),IFERROR(H$10*2/(SQRT(2*PI())*(H$8+H$9))*EXP(-0.5*(($A76-H$5)/IF($A76&lt;H$5,H$8,H$9))^2),0),0)</f>
        <v>0</v>
      </c>
      <c r="I76" s="78" t="n">
        <f aca="false">IF(AND(ISNUMBER($A76),$A76&gt;=I$6,$A76&lt;=I$7),IFERROR(I$10*2/(SQRT(2*PI())*(I$8+I$9))*EXP(-0.5*(($A76-I$5)/IF($A76&lt;I$5,I$8,I$9))^2),0),0)</f>
        <v>0</v>
      </c>
      <c r="J76" s="78" t="n">
        <f aca="false">IF(AND(ISNUMBER($A76),$A76&gt;=J$6,$A76&lt;=J$7),IFERROR(J$10*2/(SQRT(2*PI())*(J$8+J$9))*EXP(-0.5*(($A76-J$5)/IF($A76&lt;J$5,J$8,J$9))^2),0),0)</f>
        <v>0</v>
      </c>
      <c r="K76" s="78" t="n">
        <f aca="false">IF(AND(ISNUMBER($A76),$A76&gt;=K$6,$A76&lt;=K$7),IFERROR(K$10*2/(SQRT(2*PI())*(K$8+K$9))*EXP(-0.5*(($A76-K$5)/IF($A76&lt;K$5,K$8,K$9))^2),0),0)</f>
        <v>0</v>
      </c>
      <c r="L76" s="78" t="n">
        <f aca="false">IF(AND(ISNUMBER($A76),$A76&gt;=L$6,$A76&lt;=L$7),IFERROR(L$10*2/(SQRT(2*PI())*(L$8+L$9))*EXP(-0.5*(($A76-L$5)/IF($A76&lt;L$5,L$8,L$9))^2),0),0)</f>
        <v>0</v>
      </c>
      <c r="M76" s="78" t="n">
        <f aca="false">IF(AND(ISNUMBER($A76),$A76&gt;=M$6,$A76&lt;=M$7),IFERROR(M$10*2/(SQRT(2*PI())*(M$8+M$9))*EXP(-0.5*(($A76-M$5)/IF($A76&lt;M$5,M$8,M$9))^2),0),0)</f>
        <v>0</v>
      </c>
      <c r="N76" s="78" t="n">
        <f aca="false">IF(AND(ISNUMBER($A76),$A76&gt;=N$6,$A76&lt;=N$7),IFERROR(N$10*2/(SQRT(2*PI())*(N$8+N$9))*EXP(-0.5*(($A76-N$5)/IF($A76&lt;N$5,N$8,N$9))^2),0),0)</f>
        <v>0</v>
      </c>
      <c r="O76" s="78" t="n">
        <f aca="false">IF(AND(ISNUMBER($A76),$A76&gt;=O$6,$A76&lt;=O$7),IFERROR(O$10*2/(SQRT(2*PI())*(O$8+O$9))*EXP(-0.5*(($A76-O$5)/IF($A76&lt;O$5,O$8,O$9))^2),0),0)</f>
        <v>0</v>
      </c>
      <c r="P76" s="78" t="n">
        <f aca="false">IF(AND(ISNUMBER($A76),$A76&gt;=P$6,$A76&lt;=P$7),IFERROR(P$10*2/(SQRT(2*PI())*(P$8+P$9))*EXP(-0.5*(($A76-P$5)/IF($A76&lt;P$5,P$8,P$9))^2),0),0)</f>
        <v>0</v>
      </c>
      <c r="Q76" s="78" t="n">
        <f aca="false">IF(AND(ISNUMBER($A76),$A76&gt;=Q$6,$A76&lt;=Q$7),IFERROR(Q$10*2/(SQRT(2*PI())*(Q$8+Q$9))*EXP(-0.5*(($A76-Q$5)/IF($A76&lt;Q$5,Q$8,Q$9))^2),0),0)</f>
        <v>0</v>
      </c>
      <c r="R76" s="78" t="n">
        <f aca="false">IF(AND(ISNUMBER($A76),$A76&gt;=R$6,$A76&lt;=R$7),IFERROR(R$10*2/(SQRT(2*PI())*(R$8+R$9))*EXP(-0.5*(($A76-R$5)/IF($A76&lt;R$5,R$8,R$9))^2),0),0)</f>
        <v>0</v>
      </c>
      <c r="S76" s="78" t="n">
        <f aca="false">IF(AND(ISNUMBER($A76),$A76&gt;=S$6,$A76&lt;=S$7),IFERROR(S$10*2/(SQRT(2*PI())*(S$8+S$9))*EXP(-0.5*(($A76-S$5)/IF($A76&lt;S$5,S$8,S$9))^2),0),0)</f>
        <v>0</v>
      </c>
      <c r="T76" s="78" t="n">
        <f aca="false">IF(AND(ISNUMBER($A76),$A76&gt;=T$6,$A76&lt;=T$7),IFERROR(T$10*2/(SQRT(2*PI())*(T$8+T$9))*EXP(-0.5*(($A76-T$5)/IF($A76&lt;T$5,T$8,T$9))^2),0),0)</f>
        <v>0</v>
      </c>
      <c r="U76" s="78" t="n">
        <f aca="false">IF(AND(ISNUMBER($A76),$A76&gt;=U$6,$A76&lt;=U$7),IFERROR(U$10*2/(SQRT(2*PI())*(U$8+U$9))*EXP(-0.5*(($A76-U$5)/IF($A76&lt;U$5,U$8,U$9))^2),0),0)</f>
        <v>0</v>
      </c>
      <c r="V76" s="78" t="n">
        <f aca="false">IF(AND(ISNUMBER($A76),$A76&gt;=V$6,$A76&lt;=V$7),IFERROR(V$10*2/(SQRT(2*PI())*(V$8+V$9))*EXP(-0.5*(($A76-V$5)/IF($A76&lt;V$5,V$8,V$9))^2),0),0)</f>
        <v>0</v>
      </c>
      <c r="W76" s="78" t="n">
        <f aca="false">IF(AND(ISNUMBER($A76),$A76&gt;=W$6,$A76&lt;=W$7),IFERROR(W$10*2/(SQRT(2*PI())*(W$8+W$9))*EXP(-0.5*(($A76-W$5)/IF($A76&lt;W$5,W$8,W$9))^2),0),0)</f>
        <v>0</v>
      </c>
      <c r="X76" s="78" t="n">
        <f aca="false">IF(AND(ISNUMBER($A76),$A76&gt;=X$6,$A76&lt;=X$7),IFERROR(X$10*2/(SQRT(2*PI())*(X$8+X$9))*EXP(-0.5*(($A76-X$5)/IF($A76&lt;X$5,X$8,X$9))^2),0),0)</f>
        <v>0</v>
      </c>
      <c r="Y76" s="78" t="n">
        <f aca="false">IF(AND(ISNUMBER($A76),$A76&gt;=Y$6,$A76&lt;=Y$7),IFERROR(Y$10*2/(SQRT(2*PI())*(Y$8+Y$9))*EXP(-0.5*(($A76-Y$5)/IF($A76&lt;Y$5,Y$8,Y$9))^2),0),0)</f>
        <v>0</v>
      </c>
      <c r="Z76" s="78" t="n">
        <f aca="false">IF(AND(ISNUMBER($A76),$A76&gt;=Z$6,$A76&lt;=Z$7),IFERROR(Z$10*2/(SQRT(2*PI())*(Z$8+Z$9))*EXP(-0.5*(($A76-Z$5)/IF($A76&lt;Z$5,Z$8,Z$9))^2),0),0)</f>
        <v>0</v>
      </c>
      <c r="AA76" s="78" t="n">
        <f aca="false">IF(AND(ISNUMBER($A76),$A76&gt;=AA$6,$A76&lt;=AA$7),IFERROR(AA$10*2/(SQRT(2*PI())*(AA$8+AA$9))*EXP(-0.5*(($A76-AA$5)/IF($A76&lt;AA$5,AA$8,AA$9))^2),0),0)</f>
        <v>0</v>
      </c>
      <c r="AB76" s="78" t="n">
        <f aca="false">IF(AND(ISNUMBER($A76),$A76&gt;=AB$6,$A76&lt;=AB$7),IFERROR(AB$10*2/(SQRT(2*PI())*(AB$8+AB$9))*EXP(-0.5*(($A76-AB$5)/IF($A76&lt;AB$5,AB$8,AB$9))^2),0),0)</f>
        <v>0</v>
      </c>
      <c r="AC76" s="78" t="n">
        <f aca="false">IF(AND(ISNUMBER($A76),$A76&gt;=AC$6,$A76&lt;=AC$7),IFERROR(AC$10*2/(SQRT(2*PI())*(AC$8+AC$9))*EXP(-0.5*(($A76-AC$5)/IF($A76&lt;AC$5,AC$8,AC$9))^2),0),0)</f>
        <v>0</v>
      </c>
      <c r="AD76" s="78" t="n">
        <f aca="false">IF(AND(ISNUMBER($A76),$A76&gt;=AD$6,$A76&lt;=AD$7),IFERROR(AD$10*2/(SQRT(2*PI())*(AD$8+AD$9))*EXP(-0.5*(($A76-AD$5)/IF($A76&lt;AD$5,AD$8,AD$9))^2),0),0)</f>
        <v>0</v>
      </c>
      <c r="AE76" s="78" t="n">
        <f aca="false">IF(AND(ISNUMBER($A76),$A76&gt;=AE$6,$A76&lt;=AE$7),IFERROR(AE$10*2/(SQRT(2*PI())*(AE$8+AE$9))*EXP(-0.5*(($A76-AE$5)/IF($A76&lt;AE$5,AE$8,AE$9))^2),0),0)</f>
        <v>0</v>
      </c>
      <c r="AF76" s="78" t="n">
        <f aca="false">IF(AND(ISNUMBER($A76),$A76&gt;=AF$6,$A76&lt;=AF$7),IFERROR(AF$10*2/(SQRT(2*PI())*(AF$8+AF$9))*EXP(-0.5*(($A76-AF$5)/IF($A76&lt;AF$5,AF$8,AF$9))^2),0),0)</f>
        <v>0</v>
      </c>
      <c r="AG76" s="78" t="n">
        <f aca="false">IF(AND(ISNUMBER($A76),$A76&gt;=AG$6,$A76&lt;=AG$7),IFERROR(AG$10*2/(SQRT(2*PI())*(AG$8+AG$9))*EXP(-0.5*(($A76-AG$5)/IF($A76&lt;AG$5,AG$8,AG$9))^2),0),0)</f>
        <v>0</v>
      </c>
      <c r="AH76" s="78" t="n">
        <f aca="false">IF(AND(ISNUMBER($A76),$A76&gt;=AH$6,$A76&lt;=AH$7),IFERROR(AH$10*2/(SQRT(2*PI())*(AH$8+AH$9))*EXP(-0.5*(($A76-AH$5)/IF($A76&lt;AH$5,AH$8,AH$9))^2),0),0)</f>
        <v>0</v>
      </c>
      <c r="AI76" s="78" t="n">
        <f aca="false">IF(AND(ISNUMBER($A76),$A76&gt;=AI$6,$A76&lt;=AI$7),IFERROR(AI$10*2/(SQRT(2*PI())*(AI$8+AI$9))*EXP(-0.5*(($A76-AI$5)/IF($A76&lt;AI$5,AI$8,AI$9))^2),0),0)</f>
        <v>0</v>
      </c>
      <c r="AJ76" s="78" t="n">
        <f aca="false">IF(AND(ISNUMBER($A76),$A76&gt;=AJ$6,$A76&lt;=AJ$7),IFERROR(AJ$10*2/(SQRT(2*PI())*(AJ$8+AJ$9))*EXP(-0.5*(($A76-AJ$5)/IF($A76&lt;AJ$5,AJ$8,AJ$9))^2),0),0)</f>
        <v>0</v>
      </c>
      <c r="AK76" s="78" t="n">
        <f aca="false">IF(AND(ISNUMBER($A76),$A76&gt;=AK$6,$A76&lt;=AK$7),IFERROR(AK$10*2/(SQRT(2*PI())*(AK$8+AK$9))*EXP(-0.5*(($A76-AK$5)/IF($A76&lt;AK$5,AK$8,AK$9))^2),0),0)</f>
        <v>0</v>
      </c>
      <c r="AL76" s="78" t="n">
        <f aca="false">IF(AND(ISNUMBER($A76),$A76&gt;=AL$6,$A76&lt;=AL$7),IFERROR(AL$10*2/(SQRT(2*PI())*(AL$8+AL$9))*EXP(-0.5*(($A76-AL$5)/IF($A76&lt;AL$5,AL$8,AL$9))^2),0),0)</f>
        <v>0</v>
      </c>
      <c r="AM76" s="78" t="n">
        <f aca="false">IF(AND(ISNUMBER($A76),$A76&gt;=AM$6,$A76&lt;=AM$7),IFERROR(AM$10*2/(SQRT(2*PI())*(AM$8+AM$9))*EXP(-0.5*(($A76-AM$5)/IF($A76&lt;AM$5,AM$8,AM$9))^2),0),0)</f>
        <v>0</v>
      </c>
      <c r="AN76" s="78" t="n">
        <f aca="false">IF(AND(ISNUMBER($A76),$A76&gt;=AN$6,$A76&lt;=AN$7),IFERROR(AN$10*2/(SQRT(2*PI())*(AN$8+AN$9))*EXP(-0.5*(($A76-AN$5)/IF($A76&lt;AN$5,AN$8,AN$9))^2),0),0)</f>
        <v>0</v>
      </c>
      <c r="AO76" s="78" t="n">
        <f aca="false">IF(AND(ISNUMBER($A76),$A76&gt;=AO$6,$A76&lt;=AO$7),IFERROR(AO$10*2/(SQRT(2*PI())*(AO$8+AO$9))*EXP(-0.5*(($A76-AO$5)/IF($A76&lt;AO$5,AO$8,AO$9))^2),0),0)</f>
        <v>0</v>
      </c>
      <c r="AP76" s="78" t="n">
        <f aca="false">IF(AND(ISNUMBER($A76),$A76&gt;=AP$6,$A76&lt;=AP$7),IFERROR(AP$10*2/(SQRT(2*PI())*(AP$8+AP$9))*EXP(-0.5*(($A76-AP$5)/IF($A76&lt;AP$5,AP$8,AP$9))^2),0),0)</f>
        <v>0</v>
      </c>
      <c r="AQ76" s="78" t="n">
        <f aca="false">IF(AND(ISNUMBER($A76),$A76&gt;=AQ$6,$A76&lt;=AQ$7),IFERROR(AQ$10*2/(SQRT(2*PI())*(AQ$8+AQ$9))*EXP(-0.5*(($A76-AQ$5)/IF($A76&lt;AQ$5,AQ$8,AQ$9))^2),0),0)</f>
        <v>0</v>
      </c>
      <c r="AR76" s="78" t="n">
        <f aca="false">IF(AND(ISNUMBER($A76),$A76&gt;=AR$6,$A76&lt;=AR$7),IFERROR(AR$10*2/(SQRT(2*PI())*(AR$8+AR$9))*EXP(-0.5*(($A76-AR$5)/IF($A76&lt;AR$5,AR$8,AR$9))^2),0),0)</f>
        <v>0</v>
      </c>
      <c r="AS76" s="78" t="n">
        <f aca="false">IF(AND(ISNUMBER($A76),$A76&gt;=AS$6,$A76&lt;=AS$7),IFERROR(AS$10*2/(SQRT(2*PI())*(AS$8+AS$9))*EXP(-0.5*(($A76-AS$5)/IF($A76&lt;AS$5,AS$8,AS$9))^2),0),0)</f>
        <v>0</v>
      </c>
      <c r="AT76" s="78" t="n">
        <f aca="false">IF(AND(ISNUMBER($A76),$A76&gt;=AT$6,$A76&lt;=AT$7),IFERROR(AT$10*2/(SQRT(2*PI())*(AT$8+AT$9))*EXP(-0.5*(($A76-AT$5)/IF($A76&lt;AT$5,AT$8,AT$9))^2),0),0)</f>
        <v>0</v>
      </c>
      <c r="AU76" s="78" t="n">
        <f aca="false">IF(AND(ISNUMBER($A76),$A76&gt;=AU$6,$A76&lt;=AU$7),IFERROR(AU$10*2/(SQRT(2*PI())*(AU$8+AU$9))*EXP(-0.5*(($A76-AU$5)/IF($A76&lt;AU$5,AU$8,AU$9))^2),0),0)</f>
        <v>0</v>
      </c>
      <c r="AV76" s="78" t="n">
        <f aca="false">IF(AND(ISNUMBER($A76),$A76&gt;=AV$6,$A76&lt;=AV$7),IFERROR(AV$10*2/(SQRT(2*PI())*(AV$8+AV$9))*EXP(-0.5*(($A76-AV$5)/IF($A76&lt;AV$5,AV$8,AV$9))^2),0),0)</f>
        <v>0</v>
      </c>
      <c r="AW76" s="78" t="n">
        <f aca="false">IF(AND(ISNUMBER($A76),$A76&gt;=AW$6,$A76&lt;=AW$7),IFERROR(AW$10*2/(SQRT(2*PI())*(AW$8+AW$9))*EXP(-0.5*(($A76-AW$5)/IF($A76&lt;AW$5,AW$8,AW$9))^2),0),0)</f>
        <v>0</v>
      </c>
      <c r="AX76" s="78" t="n">
        <f aca="false">IF(AND(ISNUMBER($A76),$A76&gt;=AX$6,$A76&lt;=AX$7),IFERROR(AX$10*2/(SQRT(2*PI())*(AX$8+AX$9))*EXP(-0.5*(($A76-AX$5)/IF($A76&lt;AX$5,AX$8,AX$9))^2),0),0)</f>
        <v>0</v>
      </c>
      <c r="AY76" s="78" t="n">
        <f aca="false">IF(AND(ISNUMBER($A76),$A76&gt;=AY$6,$A76&lt;=AY$7),IFERROR(AY$10*2/(SQRT(2*PI())*(AY$8+AY$9))*EXP(-0.5*(($A76-AY$5)/IF($A76&lt;AY$5,AY$8,AY$9))^2),0),0)</f>
        <v>0</v>
      </c>
      <c r="AZ76" s="78" t="n">
        <f aca="false">IF(AND(ISNUMBER($A76),$A76&gt;=AZ$6,$A76&lt;=AZ$7),IFERROR(AZ$10*2/(SQRT(2*PI())*(AZ$8+AZ$9))*EXP(-0.5*(($A76-AZ$5)/IF($A76&lt;AZ$5,AZ$8,AZ$9))^2),0),0)</f>
        <v>0</v>
      </c>
      <c r="BA76" s="78" t="n">
        <f aca="false">IF(AND(ISNUMBER($A76),$A76&gt;=BA$6,$A76&lt;=BA$7),IFERROR(BA$10*2/(SQRT(2*PI())*(BA$8+BA$9))*EXP(-0.5*(($A76-BA$5)/IF($A76&lt;BA$5,BA$8,BA$9))^2),0),0)</f>
        <v>0</v>
      </c>
    </row>
    <row r="77" customFormat="false" ht="15" hidden="false" customHeight="false" outlineLevel="0" collapsed="false">
      <c r="A77" s="73" t="str">
        <f aca="false">IF(ISNUMBER('Batch Matches'!D77),'Batch Matches'!D77,"")</f>
        <v/>
      </c>
      <c r="B77" s="78" t="n">
        <f aca="false">SUM(G77:BA77)</f>
        <v>0</v>
      </c>
      <c r="C77" s="78" t="n">
        <f aca="false">MAX(G77:BA77)</f>
        <v>0</v>
      </c>
      <c r="D77" s="72" t="str">
        <f aca="false">IF(B77=0,"",MATCH(C77,G77:BA77,0))</f>
        <v/>
      </c>
      <c r="E77" s="78" t="n">
        <f aca="false">LARGE(G77:BA77,2)</f>
        <v>0</v>
      </c>
      <c r="F77" s="72" t="str">
        <f aca="false">IF(E77=0,"",MATCH(E77,G77:BA77,0))</f>
        <v/>
      </c>
      <c r="G77" s="78" t="n">
        <f aca="false">IF(AND(ISNUMBER($A77),$A77&gt;=G$6,$A77&lt;=G$7),IFERROR(G$10*2/(SQRT(2*PI())*(G$8+G$9))*EXP(-0.5*(($A77-G$5)/IF($A77&lt;G$5,G$8,G$9))^2),0),0)</f>
        <v>0</v>
      </c>
      <c r="H77" s="78" t="n">
        <f aca="false">IF(AND(ISNUMBER($A77),$A77&gt;=H$6,$A77&lt;=H$7),IFERROR(H$10*2/(SQRT(2*PI())*(H$8+H$9))*EXP(-0.5*(($A77-H$5)/IF($A77&lt;H$5,H$8,H$9))^2),0),0)</f>
        <v>0</v>
      </c>
      <c r="I77" s="78" t="n">
        <f aca="false">IF(AND(ISNUMBER($A77),$A77&gt;=I$6,$A77&lt;=I$7),IFERROR(I$10*2/(SQRT(2*PI())*(I$8+I$9))*EXP(-0.5*(($A77-I$5)/IF($A77&lt;I$5,I$8,I$9))^2),0),0)</f>
        <v>0</v>
      </c>
      <c r="J77" s="78" t="n">
        <f aca="false">IF(AND(ISNUMBER($A77),$A77&gt;=J$6,$A77&lt;=J$7),IFERROR(J$10*2/(SQRT(2*PI())*(J$8+J$9))*EXP(-0.5*(($A77-J$5)/IF($A77&lt;J$5,J$8,J$9))^2),0),0)</f>
        <v>0</v>
      </c>
      <c r="K77" s="78" t="n">
        <f aca="false">IF(AND(ISNUMBER($A77),$A77&gt;=K$6,$A77&lt;=K$7),IFERROR(K$10*2/(SQRT(2*PI())*(K$8+K$9))*EXP(-0.5*(($A77-K$5)/IF($A77&lt;K$5,K$8,K$9))^2),0),0)</f>
        <v>0</v>
      </c>
      <c r="L77" s="78" t="n">
        <f aca="false">IF(AND(ISNUMBER($A77),$A77&gt;=L$6,$A77&lt;=L$7),IFERROR(L$10*2/(SQRT(2*PI())*(L$8+L$9))*EXP(-0.5*(($A77-L$5)/IF($A77&lt;L$5,L$8,L$9))^2),0),0)</f>
        <v>0</v>
      </c>
      <c r="M77" s="78" t="n">
        <f aca="false">IF(AND(ISNUMBER($A77),$A77&gt;=M$6,$A77&lt;=M$7),IFERROR(M$10*2/(SQRT(2*PI())*(M$8+M$9))*EXP(-0.5*(($A77-M$5)/IF($A77&lt;M$5,M$8,M$9))^2),0),0)</f>
        <v>0</v>
      </c>
      <c r="N77" s="78" t="n">
        <f aca="false">IF(AND(ISNUMBER($A77),$A77&gt;=N$6,$A77&lt;=N$7),IFERROR(N$10*2/(SQRT(2*PI())*(N$8+N$9))*EXP(-0.5*(($A77-N$5)/IF($A77&lt;N$5,N$8,N$9))^2),0),0)</f>
        <v>0</v>
      </c>
      <c r="O77" s="78" t="n">
        <f aca="false">IF(AND(ISNUMBER($A77),$A77&gt;=O$6,$A77&lt;=O$7),IFERROR(O$10*2/(SQRT(2*PI())*(O$8+O$9))*EXP(-0.5*(($A77-O$5)/IF($A77&lt;O$5,O$8,O$9))^2),0),0)</f>
        <v>0</v>
      </c>
      <c r="P77" s="78" t="n">
        <f aca="false">IF(AND(ISNUMBER($A77),$A77&gt;=P$6,$A77&lt;=P$7),IFERROR(P$10*2/(SQRT(2*PI())*(P$8+P$9))*EXP(-0.5*(($A77-P$5)/IF($A77&lt;P$5,P$8,P$9))^2),0),0)</f>
        <v>0</v>
      </c>
      <c r="Q77" s="78" t="n">
        <f aca="false">IF(AND(ISNUMBER($A77),$A77&gt;=Q$6,$A77&lt;=Q$7),IFERROR(Q$10*2/(SQRT(2*PI())*(Q$8+Q$9))*EXP(-0.5*(($A77-Q$5)/IF($A77&lt;Q$5,Q$8,Q$9))^2),0),0)</f>
        <v>0</v>
      </c>
      <c r="R77" s="78" t="n">
        <f aca="false">IF(AND(ISNUMBER($A77),$A77&gt;=R$6,$A77&lt;=R$7),IFERROR(R$10*2/(SQRT(2*PI())*(R$8+R$9))*EXP(-0.5*(($A77-R$5)/IF($A77&lt;R$5,R$8,R$9))^2),0),0)</f>
        <v>0</v>
      </c>
      <c r="S77" s="78" t="n">
        <f aca="false">IF(AND(ISNUMBER($A77),$A77&gt;=S$6,$A77&lt;=S$7),IFERROR(S$10*2/(SQRT(2*PI())*(S$8+S$9))*EXP(-0.5*(($A77-S$5)/IF($A77&lt;S$5,S$8,S$9))^2),0),0)</f>
        <v>0</v>
      </c>
      <c r="T77" s="78" t="n">
        <f aca="false">IF(AND(ISNUMBER($A77),$A77&gt;=T$6,$A77&lt;=T$7),IFERROR(T$10*2/(SQRT(2*PI())*(T$8+T$9))*EXP(-0.5*(($A77-T$5)/IF($A77&lt;T$5,T$8,T$9))^2),0),0)</f>
        <v>0</v>
      </c>
      <c r="U77" s="78" t="n">
        <f aca="false">IF(AND(ISNUMBER($A77),$A77&gt;=U$6,$A77&lt;=U$7),IFERROR(U$10*2/(SQRT(2*PI())*(U$8+U$9))*EXP(-0.5*(($A77-U$5)/IF($A77&lt;U$5,U$8,U$9))^2),0),0)</f>
        <v>0</v>
      </c>
      <c r="V77" s="78" t="n">
        <f aca="false">IF(AND(ISNUMBER($A77),$A77&gt;=V$6,$A77&lt;=V$7),IFERROR(V$10*2/(SQRT(2*PI())*(V$8+V$9))*EXP(-0.5*(($A77-V$5)/IF($A77&lt;V$5,V$8,V$9))^2),0),0)</f>
        <v>0</v>
      </c>
      <c r="W77" s="78" t="n">
        <f aca="false">IF(AND(ISNUMBER($A77),$A77&gt;=W$6,$A77&lt;=W$7),IFERROR(W$10*2/(SQRT(2*PI())*(W$8+W$9))*EXP(-0.5*(($A77-W$5)/IF($A77&lt;W$5,W$8,W$9))^2),0),0)</f>
        <v>0</v>
      </c>
      <c r="X77" s="78" t="n">
        <f aca="false">IF(AND(ISNUMBER($A77),$A77&gt;=X$6,$A77&lt;=X$7),IFERROR(X$10*2/(SQRT(2*PI())*(X$8+X$9))*EXP(-0.5*(($A77-X$5)/IF($A77&lt;X$5,X$8,X$9))^2),0),0)</f>
        <v>0</v>
      </c>
      <c r="Y77" s="78" t="n">
        <f aca="false">IF(AND(ISNUMBER($A77),$A77&gt;=Y$6,$A77&lt;=Y$7),IFERROR(Y$10*2/(SQRT(2*PI())*(Y$8+Y$9))*EXP(-0.5*(($A77-Y$5)/IF($A77&lt;Y$5,Y$8,Y$9))^2),0),0)</f>
        <v>0</v>
      </c>
      <c r="Z77" s="78" t="n">
        <f aca="false">IF(AND(ISNUMBER($A77),$A77&gt;=Z$6,$A77&lt;=Z$7),IFERROR(Z$10*2/(SQRT(2*PI())*(Z$8+Z$9))*EXP(-0.5*(($A77-Z$5)/IF($A77&lt;Z$5,Z$8,Z$9))^2),0),0)</f>
        <v>0</v>
      </c>
      <c r="AA77" s="78" t="n">
        <f aca="false">IF(AND(ISNUMBER($A77),$A77&gt;=AA$6,$A77&lt;=AA$7),IFERROR(AA$10*2/(SQRT(2*PI())*(AA$8+AA$9))*EXP(-0.5*(($A77-AA$5)/IF($A77&lt;AA$5,AA$8,AA$9))^2),0),0)</f>
        <v>0</v>
      </c>
      <c r="AB77" s="78" t="n">
        <f aca="false">IF(AND(ISNUMBER($A77),$A77&gt;=AB$6,$A77&lt;=AB$7),IFERROR(AB$10*2/(SQRT(2*PI())*(AB$8+AB$9))*EXP(-0.5*(($A77-AB$5)/IF($A77&lt;AB$5,AB$8,AB$9))^2),0),0)</f>
        <v>0</v>
      </c>
      <c r="AC77" s="78" t="n">
        <f aca="false">IF(AND(ISNUMBER($A77),$A77&gt;=AC$6,$A77&lt;=AC$7),IFERROR(AC$10*2/(SQRT(2*PI())*(AC$8+AC$9))*EXP(-0.5*(($A77-AC$5)/IF($A77&lt;AC$5,AC$8,AC$9))^2),0),0)</f>
        <v>0</v>
      </c>
      <c r="AD77" s="78" t="n">
        <f aca="false">IF(AND(ISNUMBER($A77),$A77&gt;=AD$6,$A77&lt;=AD$7),IFERROR(AD$10*2/(SQRT(2*PI())*(AD$8+AD$9))*EXP(-0.5*(($A77-AD$5)/IF($A77&lt;AD$5,AD$8,AD$9))^2),0),0)</f>
        <v>0</v>
      </c>
      <c r="AE77" s="78" t="n">
        <f aca="false">IF(AND(ISNUMBER($A77),$A77&gt;=AE$6,$A77&lt;=AE$7),IFERROR(AE$10*2/(SQRT(2*PI())*(AE$8+AE$9))*EXP(-0.5*(($A77-AE$5)/IF($A77&lt;AE$5,AE$8,AE$9))^2),0),0)</f>
        <v>0</v>
      </c>
      <c r="AF77" s="78" t="n">
        <f aca="false">IF(AND(ISNUMBER($A77),$A77&gt;=AF$6,$A77&lt;=AF$7),IFERROR(AF$10*2/(SQRT(2*PI())*(AF$8+AF$9))*EXP(-0.5*(($A77-AF$5)/IF($A77&lt;AF$5,AF$8,AF$9))^2),0),0)</f>
        <v>0</v>
      </c>
      <c r="AG77" s="78" t="n">
        <f aca="false">IF(AND(ISNUMBER($A77),$A77&gt;=AG$6,$A77&lt;=AG$7),IFERROR(AG$10*2/(SQRT(2*PI())*(AG$8+AG$9))*EXP(-0.5*(($A77-AG$5)/IF($A77&lt;AG$5,AG$8,AG$9))^2),0),0)</f>
        <v>0</v>
      </c>
      <c r="AH77" s="78" t="n">
        <f aca="false">IF(AND(ISNUMBER($A77),$A77&gt;=AH$6,$A77&lt;=AH$7),IFERROR(AH$10*2/(SQRT(2*PI())*(AH$8+AH$9))*EXP(-0.5*(($A77-AH$5)/IF($A77&lt;AH$5,AH$8,AH$9))^2),0),0)</f>
        <v>0</v>
      </c>
      <c r="AI77" s="78" t="n">
        <f aca="false">IF(AND(ISNUMBER($A77),$A77&gt;=AI$6,$A77&lt;=AI$7),IFERROR(AI$10*2/(SQRT(2*PI())*(AI$8+AI$9))*EXP(-0.5*(($A77-AI$5)/IF($A77&lt;AI$5,AI$8,AI$9))^2),0),0)</f>
        <v>0</v>
      </c>
      <c r="AJ77" s="78" t="n">
        <f aca="false">IF(AND(ISNUMBER($A77),$A77&gt;=AJ$6,$A77&lt;=AJ$7),IFERROR(AJ$10*2/(SQRT(2*PI())*(AJ$8+AJ$9))*EXP(-0.5*(($A77-AJ$5)/IF($A77&lt;AJ$5,AJ$8,AJ$9))^2),0),0)</f>
        <v>0</v>
      </c>
      <c r="AK77" s="78" t="n">
        <f aca="false">IF(AND(ISNUMBER($A77),$A77&gt;=AK$6,$A77&lt;=AK$7),IFERROR(AK$10*2/(SQRT(2*PI())*(AK$8+AK$9))*EXP(-0.5*(($A77-AK$5)/IF($A77&lt;AK$5,AK$8,AK$9))^2),0),0)</f>
        <v>0</v>
      </c>
      <c r="AL77" s="78" t="n">
        <f aca="false">IF(AND(ISNUMBER($A77),$A77&gt;=AL$6,$A77&lt;=AL$7),IFERROR(AL$10*2/(SQRT(2*PI())*(AL$8+AL$9))*EXP(-0.5*(($A77-AL$5)/IF($A77&lt;AL$5,AL$8,AL$9))^2),0),0)</f>
        <v>0</v>
      </c>
      <c r="AM77" s="78" t="n">
        <f aca="false">IF(AND(ISNUMBER($A77),$A77&gt;=AM$6,$A77&lt;=AM$7),IFERROR(AM$10*2/(SQRT(2*PI())*(AM$8+AM$9))*EXP(-0.5*(($A77-AM$5)/IF($A77&lt;AM$5,AM$8,AM$9))^2),0),0)</f>
        <v>0</v>
      </c>
      <c r="AN77" s="78" t="n">
        <f aca="false">IF(AND(ISNUMBER($A77),$A77&gt;=AN$6,$A77&lt;=AN$7),IFERROR(AN$10*2/(SQRT(2*PI())*(AN$8+AN$9))*EXP(-0.5*(($A77-AN$5)/IF($A77&lt;AN$5,AN$8,AN$9))^2),0),0)</f>
        <v>0</v>
      </c>
      <c r="AO77" s="78" t="n">
        <f aca="false">IF(AND(ISNUMBER($A77),$A77&gt;=AO$6,$A77&lt;=AO$7),IFERROR(AO$10*2/(SQRT(2*PI())*(AO$8+AO$9))*EXP(-0.5*(($A77-AO$5)/IF($A77&lt;AO$5,AO$8,AO$9))^2),0),0)</f>
        <v>0</v>
      </c>
      <c r="AP77" s="78" t="n">
        <f aca="false">IF(AND(ISNUMBER($A77),$A77&gt;=AP$6,$A77&lt;=AP$7),IFERROR(AP$10*2/(SQRT(2*PI())*(AP$8+AP$9))*EXP(-0.5*(($A77-AP$5)/IF($A77&lt;AP$5,AP$8,AP$9))^2),0),0)</f>
        <v>0</v>
      </c>
      <c r="AQ77" s="78" t="n">
        <f aca="false">IF(AND(ISNUMBER($A77),$A77&gt;=AQ$6,$A77&lt;=AQ$7),IFERROR(AQ$10*2/(SQRT(2*PI())*(AQ$8+AQ$9))*EXP(-0.5*(($A77-AQ$5)/IF($A77&lt;AQ$5,AQ$8,AQ$9))^2),0),0)</f>
        <v>0</v>
      </c>
      <c r="AR77" s="78" t="n">
        <f aca="false">IF(AND(ISNUMBER($A77),$A77&gt;=AR$6,$A77&lt;=AR$7),IFERROR(AR$10*2/(SQRT(2*PI())*(AR$8+AR$9))*EXP(-0.5*(($A77-AR$5)/IF($A77&lt;AR$5,AR$8,AR$9))^2),0),0)</f>
        <v>0</v>
      </c>
      <c r="AS77" s="78" t="n">
        <f aca="false">IF(AND(ISNUMBER($A77),$A77&gt;=AS$6,$A77&lt;=AS$7),IFERROR(AS$10*2/(SQRT(2*PI())*(AS$8+AS$9))*EXP(-0.5*(($A77-AS$5)/IF($A77&lt;AS$5,AS$8,AS$9))^2),0),0)</f>
        <v>0</v>
      </c>
      <c r="AT77" s="78" t="n">
        <f aca="false">IF(AND(ISNUMBER($A77),$A77&gt;=AT$6,$A77&lt;=AT$7),IFERROR(AT$10*2/(SQRT(2*PI())*(AT$8+AT$9))*EXP(-0.5*(($A77-AT$5)/IF($A77&lt;AT$5,AT$8,AT$9))^2),0),0)</f>
        <v>0</v>
      </c>
      <c r="AU77" s="78" t="n">
        <f aca="false">IF(AND(ISNUMBER($A77),$A77&gt;=AU$6,$A77&lt;=AU$7),IFERROR(AU$10*2/(SQRT(2*PI())*(AU$8+AU$9))*EXP(-0.5*(($A77-AU$5)/IF($A77&lt;AU$5,AU$8,AU$9))^2),0),0)</f>
        <v>0</v>
      </c>
      <c r="AV77" s="78" t="n">
        <f aca="false">IF(AND(ISNUMBER($A77),$A77&gt;=AV$6,$A77&lt;=AV$7),IFERROR(AV$10*2/(SQRT(2*PI())*(AV$8+AV$9))*EXP(-0.5*(($A77-AV$5)/IF($A77&lt;AV$5,AV$8,AV$9))^2),0),0)</f>
        <v>0</v>
      </c>
      <c r="AW77" s="78" t="n">
        <f aca="false">IF(AND(ISNUMBER($A77),$A77&gt;=AW$6,$A77&lt;=AW$7),IFERROR(AW$10*2/(SQRT(2*PI())*(AW$8+AW$9))*EXP(-0.5*(($A77-AW$5)/IF($A77&lt;AW$5,AW$8,AW$9))^2),0),0)</f>
        <v>0</v>
      </c>
      <c r="AX77" s="78" t="n">
        <f aca="false">IF(AND(ISNUMBER($A77),$A77&gt;=AX$6,$A77&lt;=AX$7),IFERROR(AX$10*2/(SQRT(2*PI())*(AX$8+AX$9))*EXP(-0.5*(($A77-AX$5)/IF($A77&lt;AX$5,AX$8,AX$9))^2),0),0)</f>
        <v>0</v>
      </c>
      <c r="AY77" s="78" t="n">
        <f aca="false">IF(AND(ISNUMBER($A77),$A77&gt;=AY$6,$A77&lt;=AY$7),IFERROR(AY$10*2/(SQRT(2*PI())*(AY$8+AY$9))*EXP(-0.5*(($A77-AY$5)/IF($A77&lt;AY$5,AY$8,AY$9))^2),0),0)</f>
        <v>0</v>
      </c>
      <c r="AZ77" s="78" t="n">
        <f aca="false">IF(AND(ISNUMBER($A77),$A77&gt;=AZ$6,$A77&lt;=AZ$7),IFERROR(AZ$10*2/(SQRT(2*PI())*(AZ$8+AZ$9))*EXP(-0.5*(($A77-AZ$5)/IF($A77&lt;AZ$5,AZ$8,AZ$9))^2),0),0)</f>
        <v>0</v>
      </c>
      <c r="BA77" s="78" t="n">
        <f aca="false">IF(AND(ISNUMBER($A77),$A77&gt;=BA$6,$A77&lt;=BA$7),IFERROR(BA$10*2/(SQRT(2*PI())*(BA$8+BA$9))*EXP(-0.5*(($A77-BA$5)/IF($A77&lt;BA$5,BA$8,BA$9))^2),0),0)</f>
        <v>0</v>
      </c>
    </row>
    <row r="78" customFormat="false" ht="15" hidden="false" customHeight="false" outlineLevel="0" collapsed="false">
      <c r="A78" s="73" t="str">
        <f aca="false">IF(ISNUMBER('Batch Matches'!D78),'Batch Matches'!D78,"")</f>
        <v/>
      </c>
      <c r="B78" s="78" t="n">
        <f aca="false">SUM(G78:BA78)</f>
        <v>0</v>
      </c>
      <c r="C78" s="78" t="n">
        <f aca="false">MAX(G78:BA78)</f>
        <v>0</v>
      </c>
      <c r="D78" s="72" t="str">
        <f aca="false">IF(B78=0,"",MATCH(C78,G78:BA78,0))</f>
        <v/>
      </c>
      <c r="E78" s="78" t="n">
        <f aca="false">LARGE(G78:BA78,2)</f>
        <v>0</v>
      </c>
      <c r="F78" s="72" t="str">
        <f aca="false">IF(E78=0,"",MATCH(E78,G78:BA78,0))</f>
        <v/>
      </c>
      <c r="G78" s="78" t="n">
        <f aca="false">IF(AND(ISNUMBER($A78),$A78&gt;=G$6,$A78&lt;=G$7),IFERROR(G$10*2/(SQRT(2*PI())*(G$8+G$9))*EXP(-0.5*(($A78-G$5)/IF($A78&lt;G$5,G$8,G$9))^2),0),0)</f>
        <v>0</v>
      </c>
      <c r="H78" s="78" t="n">
        <f aca="false">IF(AND(ISNUMBER($A78),$A78&gt;=H$6,$A78&lt;=H$7),IFERROR(H$10*2/(SQRT(2*PI())*(H$8+H$9))*EXP(-0.5*(($A78-H$5)/IF($A78&lt;H$5,H$8,H$9))^2),0),0)</f>
        <v>0</v>
      </c>
      <c r="I78" s="78" t="n">
        <f aca="false">IF(AND(ISNUMBER($A78),$A78&gt;=I$6,$A78&lt;=I$7),IFERROR(I$10*2/(SQRT(2*PI())*(I$8+I$9))*EXP(-0.5*(($A78-I$5)/IF($A78&lt;I$5,I$8,I$9))^2),0),0)</f>
        <v>0</v>
      </c>
      <c r="J78" s="78" t="n">
        <f aca="false">IF(AND(ISNUMBER($A78),$A78&gt;=J$6,$A78&lt;=J$7),IFERROR(J$10*2/(SQRT(2*PI())*(J$8+J$9))*EXP(-0.5*(($A78-J$5)/IF($A78&lt;J$5,J$8,J$9))^2),0),0)</f>
        <v>0</v>
      </c>
      <c r="K78" s="78" t="n">
        <f aca="false">IF(AND(ISNUMBER($A78),$A78&gt;=K$6,$A78&lt;=K$7),IFERROR(K$10*2/(SQRT(2*PI())*(K$8+K$9))*EXP(-0.5*(($A78-K$5)/IF($A78&lt;K$5,K$8,K$9))^2),0),0)</f>
        <v>0</v>
      </c>
      <c r="L78" s="78" t="n">
        <f aca="false">IF(AND(ISNUMBER($A78),$A78&gt;=L$6,$A78&lt;=L$7),IFERROR(L$10*2/(SQRT(2*PI())*(L$8+L$9))*EXP(-0.5*(($A78-L$5)/IF($A78&lt;L$5,L$8,L$9))^2),0),0)</f>
        <v>0</v>
      </c>
      <c r="M78" s="78" t="n">
        <f aca="false">IF(AND(ISNUMBER($A78),$A78&gt;=M$6,$A78&lt;=M$7),IFERROR(M$10*2/(SQRT(2*PI())*(M$8+M$9))*EXP(-0.5*(($A78-M$5)/IF($A78&lt;M$5,M$8,M$9))^2),0),0)</f>
        <v>0</v>
      </c>
      <c r="N78" s="78" t="n">
        <f aca="false">IF(AND(ISNUMBER($A78),$A78&gt;=N$6,$A78&lt;=N$7),IFERROR(N$10*2/(SQRT(2*PI())*(N$8+N$9))*EXP(-0.5*(($A78-N$5)/IF($A78&lt;N$5,N$8,N$9))^2),0),0)</f>
        <v>0</v>
      </c>
      <c r="O78" s="78" t="n">
        <f aca="false">IF(AND(ISNUMBER($A78),$A78&gt;=O$6,$A78&lt;=O$7),IFERROR(O$10*2/(SQRT(2*PI())*(O$8+O$9))*EXP(-0.5*(($A78-O$5)/IF($A78&lt;O$5,O$8,O$9))^2),0),0)</f>
        <v>0</v>
      </c>
      <c r="P78" s="78" t="n">
        <f aca="false">IF(AND(ISNUMBER($A78),$A78&gt;=P$6,$A78&lt;=P$7),IFERROR(P$10*2/(SQRT(2*PI())*(P$8+P$9))*EXP(-0.5*(($A78-P$5)/IF($A78&lt;P$5,P$8,P$9))^2),0),0)</f>
        <v>0</v>
      </c>
      <c r="Q78" s="78" t="n">
        <f aca="false">IF(AND(ISNUMBER($A78),$A78&gt;=Q$6,$A78&lt;=Q$7),IFERROR(Q$10*2/(SQRT(2*PI())*(Q$8+Q$9))*EXP(-0.5*(($A78-Q$5)/IF($A78&lt;Q$5,Q$8,Q$9))^2),0),0)</f>
        <v>0</v>
      </c>
      <c r="R78" s="78" t="n">
        <f aca="false">IF(AND(ISNUMBER($A78),$A78&gt;=R$6,$A78&lt;=R$7),IFERROR(R$10*2/(SQRT(2*PI())*(R$8+R$9))*EXP(-0.5*(($A78-R$5)/IF($A78&lt;R$5,R$8,R$9))^2),0),0)</f>
        <v>0</v>
      </c>
      <c r="S78" s="78" t="n">
        <f aca="false">IF(AND(ISNUMBER($A78),$A78&gt;=S$6,$A78&lt;=S$7),IFERROR(S$10*2/(SQRT(2*PI())*(S$8+S$9))*EXP(-0.5*(($A78-S$5)/IF($A78&lt;S$5,S$8,S$9))^2),0),0)</f>
        <v>0</v>
      </c>
      <c r="T78" s="78" t="n">
        <f aca="false">IF(AND(ISNUMBER($A78),$A78&gt;=T$6,$A78&lt;=T$7),IFERROR(T$10*2/(SQRT(2*PI())*(T$8+T$9))*EXP(-0.5*(($A78-T$5)/IF($A78&lt;T$5,T$8,T$9))^2),0),0)</f>
        <v>0</v>
      </c>
      <c r="U78" s="78" t="n">
        <f aca="false">IF(AND(ISNUMBER($A78),$A78&gt;=U$6,$A78&lt;=U$7),IFERROR(U$10*2/(SQRT(2*PI())*(U$8+U$9))*EXP(-0.5*(($A78-U$5)/IF($A78&lt;U$5,U$8,U$9))^2),0),0)</f>
        <v>0</v>
      </c>
      <c r="V78" s="78" t="n">
        <f aca="false">IF(AND(ISNUMBER($A78),$A78&gt;=V$6,$A78&lt;=V$7),IFERROR(V$10*2/(SQRT(2*PI())*(V$8+V$9))*EXP(-0.5*(($A78-V$5)/IF($A78&lt;V$5,V$8,V$9))^2),0),0)</f>
        <v>0</v>
      </c>
      <c r="W78" s="78" t="n">
        <f aca="false">IF(AND(ISNUMBER($A78),$A78&gt;=W$6,$A78&lt;=W$7),IFERROR(W$10*2/(SQRT(2*PI())*(W$8+W$9))*EXP(-0.5*(($A78-W$5)/IF($A78&lt;W$5,W$8,W$9))^2),0),0)</f>
        <v>0</v>
      </c>
      <c r="X78" s="78" t="n">
        <f aca="false">IF(AND(ISNUMBER($A78),$A78&gt;=X$6,$A78&lt;=X$7),IFERROR(X$10*2/(SQRT(2*PI())*(X$8+X$9))*EXP(-0.5*(($A78-X$5)/IF($A78&lt;X$5,X$8,X$9))^2),0),0)</f>
        <v>0</v>
      </c>
      <c r="Y78" s="78" t="n">
        <f aca="false">IF(AND(ISNUMBER($A78),$A78&gt;=Y$6,$A78&lt;=Y$7),IFERROR(Y$10*2/(SQRT(2*PI())*(Y$8+Y$9))*EXP(-0.5*(($A78-Y$5)/IF($A78&lt;Y$5,Y$8,Y$9))^2),0),0)</f>
        <v>0</v>
      </c>
      <c r="Z78" s="78" t="n">
        <f aca="false">IF(AND(ISNUMBER($A78),$A78&gt;=Z$6,$A78&lt;=Z$7),IFERROR(Z$10*2/(SQRT(2*PI())*(Z$8+Z$9))*EXP(-0.5*(($A78-Z$5)/IF($A78&lt;Z$5,Z$8,Z$9))^2),0),0)</f>
        <v>0</v>
      </c>
      <c r="AA78" s="78" t="n">
        <f aca="false">IF(AND(ISNUMBER($A78),$A78&gt;=AA$6,$A78&lt;=AA$7),IFERROR(AA$10*2/(SQRT(2*PI())*(AA$8+AA$9))*EXP(-0.5*(($A78-AA$5)/IF($A78&lt;AA$5,AA$8,AA$9))^2),0),0)</f>
        <v>0</v>
      </c>
      <c r="AB78" s="78" t="n">
        <f aca="false">IF(AND(ISNUMBER($A78),$A78&gt;=AB$6,$A78&lt;=AB$7),IFERROR(AB$10*2/(SQRT(2*PI())*(AB$8+AB$9))*EXP(-0.5*(($A78-AB$5)/IF($A78&lt;AB$5,AB$8,AB$9))^2),0),0)</f>
        <v>0</v>
      </c>
      <c r="AC78" s="78" t="n">
        <f aca="false">IF(AND(ISNUMBER($A78),$A78&gt;=AC$6,$A78&lt;=AC$7),IFERROR(AC$10*2/(SQRT(2*PI())*(AC$8+AC$9))*EXP(-0.5*(($A78-AC$5)/IF($A78&lt;AC$5,AC$8,AC$9))^2),0),0)</f>
        <v>0</v>
      </c>
      <c r="AD78" s="78" t="n">
        <f aca="false">IF(AND(ISNUMBER($A78),$A78&gt;=AD$6,$A78&lt;=AD$7),IFERROR(AD$10*2/(SQRT(2*PI())*(AD$8+AD$9))*EXP(-0.5*(($A78-AD$5)/IF($A78&lt;AD$5,AD$8,AD$9))^2),0),0)</f>
        <v>0</v>
      </c>
      <c r="AE78" s="78" t="n">
        <f aca="false">IF(AND(ISNUMBER($A78),$A78&gt;=AE$6,$A78&lt;=AE$7),IFERROR(AE$10*2/(SQRT(2*PI())*(AE$8+AE$9))*EXP(-0.5*(($A78-AE$5)/IF($A78&lt;AE$5,AE$8,AE$9))^2),0),0)</f>
        <v>0</v>
      </c>
      <c r="AF78" s="78" t="n">
        <f aca="false">IF(AND(ISNUMBER($A78),$A78&gt;=AF$6,$A78&lt;=AF$7),IFERROR(AF$10*2/(SQRT(2*PI())*(AF$8+AF$9))*EXP(-0.5*(($A78-AF$5)/IF($A78&lt;AF$5,AF$8,AF$9))^2),0),0)</f>
        <v>0</v>
      </c>
      <c r="AG78" s="78" t="n">
        <f aca="false">IF(AND(ISNUMBER($A78),$A78&gt;=AG$6,$A78&lt;=AG$7),IFERROR(AG$10*2/(SQRT(2*PI())*(AG$8+AG$9))*EXP(-0.5*(($A78-AG$5)/IF($A78&lt;AG$5,AG$8,AG$9))^2),0),0)</f>
        <v>0</v>
      </c>
      <c r="AH78" s="78" t="n">
        <f aca="false">IF(AND(ISNUMBER($A78),$A78&gt;=AH$6,$A78&lt;=AH$7),IFERROR(AH$10*2/(SQRT(2*PI())*(AH$8+AH$9))*EXP(-0.5*(($A78-AH$5)/IF($A78&lt;AH$5,AH$8,AH$9))^2),0),0)</f>
        <v>0</v>
      </c>
      <c r="AI78" s="78" t="n">
        <f aca="false">IF(AND(ISNUMBER($A78),$A78&gt;=AI$6,$A78&lt;=AI$7),IFERROR(AI$10*2/(SQRT(2*PI())*(AI$8+AI$9))*EXP(-0.5*(($A78-AI$5)/IF($A78&lt;AI$5,AI$8,AI$9))^2),0),0)</f>
        <v>0</v>
      </c>
      <c r="AJ78" s="78" t="n">
        <f aca="false">IF(AND(ISNUMBER($A78),$A78&gt;=AJ$6,$A78&lt;=AJ$7),IFERROR(AJ$10*2/(SQRT(2*PI())*(AJ$8+AJ$9))*EXP(-0.5*(($A78-AJ$5)/IF($A78&lt;AJ$5,AJ$8,AJ$9))^2),0),0)</f>
        <v>0</v>
      </c>
      <c r="AK78" s="78" t="n">
        <f aca="false">IF(AND(ISNUMBER($A78),$A78&gt;=AK$6,$A78&lt;=AK$7),IFERROR(AK$10*2/(SQRT(2*PI())*(AK$8+AK$9))*EXP(-0.5*(($A78-AK$5)/IF($A78&lt;AK$5,AK$8,AK$9))^2),0),0)</f>
        <v>0</v>
      </c>
      <c r="AL78" s="78" t="n">
        <f aca="false">IF(AND(ISNUMBER($A78),$A78&gt;=AL$6,$A78&lt;=AL$7),IFERROR(AL$10*2/(SQRT(2*PI())*(AL$8+AL$9))*EXP(-0.5*(($A78-AL$5)/IF($A78&lt;AL$5,AL$8,AL$9))^2),0),0)</f>
        <v>0</v>
      </c>
      <c r="AM78" s="78" t="n">
        <f aca="false">IF(AND(ISNUMBER($A78),$A78&gt;=AM$6,$A78&lt;=AM$7),IFERROR(AM$10*2/(SQRT(2*PI())*(AM$8+AM$9))*EXP(-0.5*(($A78-AM$5)/IF($A78&lt;AM$5,AM$8,AM$9))^2),0),0)</f>
        <v>0</v>
      </c>
      <c r="AN78" s="78" t="n">
        <f aca="false">IF(AND(ISNUMBER($A78),$A78&gt;=AN$6,$A78&lt;=AN$7),IFERROR(AN$10*2/(SQRT(2*PI())*(AN$8+AN$9))*EXP(-0.5*(($A78-AN$5)/IF($A78&lt;AN$5,AN$8,AN$9))^2),0),0)</f>
        <v>0</v>
      </c>
      <c r="AO78" s="78" t="n">
        <f aca="false">IF(AND(ISNUMBER($A78),$A78&gt;=AO$6,$A78&lt;=AO$7),IFERROR(AO$10*2/(SQRT(2*PI())*(AO$8+AO$9))*EXP(-0.5*(($A78-AO$5)/IF($A78&lt;AO$5,AO$8,AO$9))^2),0),0)</f>
        <v>0</v>
      </c>
      <c r="AP78" s="78" t="n">
        <f aca="false">IF(AND(ISNUMBER($A78),$A78&gt;=AP$6,$A78&lt;=AP$7),IFERROR(AP$10*2/(SQRT(2*PI())*(AP$8+AP$9))*EXP(-0.5*(($A78-AP$5)/IF($A78&lt;AP$5,AP$8,AP$9))^2),0),0)</f>
        <v>0</v>
      </c>
      <c r="AQ78" s="78" t="n">
        <f aca="false">IF(AND(ISNUMBER($A78),$A78&gt;=AQ$6,$A78&lt;=AQ$7),IFERROR(AQ$10*2/(SQRT(2*PI())*(AQ$8+AQ$9))*EXP(-0.5*(($A78-AQ$5)/IF($A78&lt;AQ$5,AQ$8,AQ$9))^2),0),0)</f>
        <v>0</v>
      </c>
      <c r="AR78" s="78" t="n">
        <f aca="false">IF(AND(ISNUMBER($A78),$A78&gt;=AR$6,$A78&lt;=AR$7),IFERROR(AR$10*2/(SQRT(2*PI())*(AR$8+AR$9))*EXP(-0.5*(($A78-AR$5)/IF($A78&lt;AR$5,AR$8,AR$9))^2),0),0)</f>
        <v>0</v>
      </c>
      <c r="AS78" s="78" t="n">
        <f aca="false">IF(AND(ISNUMBER($A78),$A78&gt;=AS$6,$A78&lt;=AS$7),IFERROR(AS$10*2/(SQRT(2*PI())*(AS$8+AS$9))*EXP(-0.5*(($A78-AS$5)/IF($A78&lt;AS$5,AS$8,AS$9))^2),0),0)</f>
        <v>0</v>
      </c>
      <c r="AT78" s="78" t="n">
        <f aca="false">IF(AND(ISNUMBER($A78),$A78&gt;=AT$6,$A78&lt;=AT$7),IFERROR(AT$10*2/(SQRT(2*PI())*(AT$8+AT$9))*EXP(-0.5*(($A78-AT$5)/IF($A78&lt;AT$5,AT$8,AT$9))^2),0),0)</f>
        <v>0</v>
      </c>
      <c r="AU78" s="78" t="n">
        <f aca="false">IF(AND(ISNUMBER($A78),$A78&gt;=AU$6,$A78&lt;=AU$7),IFERROR(AU$10*2/(SQRT(2*PI())*(AU$8+AU$9))*EXP(-0.5*(($A78-AU$5)/IF($A78&lt;AU$5,AU$8,AU$9))^2),0),0)</f>
        <v>0</v>
      </c>
      <c r="AV78" s="78" t="n">
        <f aca="false">IF(AND(ISNUMBER($A78),$A78&gt;=AV$6,$A78&lt;=AV$7),IFERROR(AV$10*2/(SQRT(2*PI())*(AV$8+AV$9))*EXP(-0.5*(($A78-AV$5)/IF($A78&lt;AV$5,AV$8,AV$9))^2),0),0)</f>
        <v>0</v>
      </c>
      <c r="AW78" s="78" t="n">
        <f aca="false">IF(AND(ISNUMBER($A78),$A78&gt;=AW$6,$A78&lt;=AW$7),IFERROR(AW$10*2/(SQRT(2*PI())*(AW$8+AW$9))*EXP(-0.5*(($A78-AW$5)/IF($A78&lt;AW$5,AW$8,AW$9))^2),0),0)</f>
        <v>0</v>
      </c>
      <c r="AX78" s="78" t="n">
        <f aca="false">IF(AND(ISNUMBER($A78),$A78&gt;=AX$6,$A78&lt;=AX$7),IFERROR(AX$10*2/(SQRT(2*PI())*(AX$8+AX$9))*EXP(-0.5*(($A78-AX$5)/IF($A78&lt;AX$5,AX$8,AX$9))^2),0),0)</f>
        <v>0</v>
      </c>
      <c r="AY78" s="78" t="n">
        <f aca="false">IF(AND(ISNUMBER($A78),$A78&gt;=AY$6,$A78&lt;=AY$7),IFERROR(AY$10*2/(SQRT(2*PI())*(AY$8+AY$9))*EXP(-0.5*(($A78-AY$5)/IF($A78&lt;AY$5,AY$8,AY$9))^2),0),0)</f>
        <v>0</v>
      </c>
      <c r="AZ78" s="78" t="n">
        <f aca="false">IF(AND(ISNUMBER($A78),$A78&gt;=AZ$6,$A78&lt;=AZ$7),IFERROR(AZ$10*2/(SQRT(2*PI())*(AZ$8+AZ$9))*EXP(-0.5*(($A78-AZ$5)/IF($A78&lt;AZ$5,AZ$8,AZ$9))^2),0),0)</f>
        <v>0</v>
      </c>
      <c r="BA78" s="78" t="n">
        <f aca="false">IF(AND(ISNUMBER($A78),$A78&gt;=BA$6,$A78&lt;=BA$7),IFERROR(BA$10*2/(SQRT(2*PI())*(BA$8+BA$9))*EXP(-0.5*(($A78-BA$5)/IF($A78&lt;BA$5,BA$8,BA$9))^2),0),0)</f>
        <v>0</v>
      </c>
    </row>
    <row r="79" customFormat="false" ht="15" hidden="false" customHeight="false" outlineLevel="0" collapsed="false">
      <c r="A79" s="73" t="str">
        <f aca="false">IF(ISNUMBER('Batch Matches'!D79),'Batch Matches'!D79,"")</f>
        <v/>
      </c>
      <c r="B79" s="78" t="n">
        <f aca="false">SUM(G79:BA79)</f>
        <v>0</v>
      </c>
      <c r="C79" s="78" t="n">
        <f aca="false">MAX(G79:BA79)</f>
        <v>0</v>
      </c>
      <c r="D79" s="72" t="str">
        <f aca="false">IF(B79=0,"",MATCH(C79,G79:BA79,0))</f>
        <v/>
      </c>
      <c r="E79" s="78" t="n">
        <f aca="false">LARGE(G79:BA79,2)</f>
        <v>0</v>
      </c>
      <c r="F79" s="72" t="str">
        <f aca="false">IF(E79=0,"",MATCH(E79,G79:BA79,0))</f>
        <v/>
      </c>
      <c r="G79" s="78" t="n">
        <f aca="false">IF(AND(ISNUMBER($A79),$A79&gt;=G$6,$A79&lt;=G$7),IFERROR(G$10*2/(SQRT(2*PI())*(G$8+G$9))*EXP(-0.5*(($A79-G$5)/IF($A79&lt;G$5,G$8,G$9))^2),0),0)</f>
        <v>0</v>
      </c>
      <c r="H79" s="78" t="n">
        <f aca="false">IF(AND(ISNUMBER($A79),$A79&gt;=H$6,$A79&lt;=H$7),IFERROR(H$10*2/(SQRT(2*PI())*(H$8+H$9))*EXP(-0.5*(($A79-H$5)/IF($A79&lt;H$5,H$8,H$9))^2),0),0)</f>
        <v>0</v>
      </c>
      <c r="I79" s="78" t="n">
        <f aca="false">IF(AND(ISNUMBER($A79),$A79&gt;=I$6,$A79&lt;=I$7),IFERROR(I$10*2/(SQRT(2*PI())*(I$8+I$9))*EXP(-0.5*(($A79-I$5)/IF($A79&lt;I$5,I$8,I$9))^2),0),0)</f>
        <v>0</v>
      </c>
      <c r="J79" s="78" t="n">
        <f aca="false">IF(AND(ISNUMBER($A79),$A79&gt;=J$6,$A79&lt;=J$7),IFERROR(J$10*2/(SQRT(2*PI())*(J$8+J$9))*EXP(-0.5*(($A79-J$5)/IF($A79&lt;J$5,J$8,J$9))^2),0),0)</f>
        <v>0</v>
      </c>
      <c r="K79" s="78" t="n">
        <f aca="false">IF(AND(ISNUMBER($A79),$A79&gt;=K$6,$A79&lt;=K$7),IFERROR(K$10*2/(SQRT(2*PI())*(K$8+K$9))*EXP(-0.5*(($A79-K$5)/IF($A79&lt;K$5,K$8,K$9))^2),0),0)</f>
        <v>0</v>
      </c>
      <c r="L79" s="78" t="n">
        <f aca="false">IF(AND(ISNUMBER($A79),$A79&gt;=L$6,$A79&lt;=L$7),IFERROR(L$10*2/(SQRT(2*PI())*(L$8+L$9))*EXP(-0.5*(($A79-L$5)/IF($A79&lt;L$5,L$8,L$9))^2),0),0)</f>
        <v>0</v>
      </c>
      <c r="M79" s="78" t="n">
        <f aca="false">IF(AND(ISNUMBER($A79),$A79&gt;=M$6,$A79&lt;=M$7),IFERROR(M$10*2/(SQRT(2*PI())*(M$8+M$9))*EXP(-0.5*(($A79-M$5)/IF($A79&lt;M$5,M$8,M$9))^2),0),0)</f>
        <v>0</v>
      </c>
      <c r="N79" s="78" t="n">
        <f aca="false">IF(AND(ISNUMBER($A79),$A79&gt;=N$6,$A79&lt;=N$7),IFERROR(N$10*2/(SQRT(2*PI())*(N$8+N$9))*EXP(-0.5*(($A79-N$5)/IF($A79&lt;N$5,N$8,N$9))^2),0),0)</f>
        <v>0</v>
      </c>
      <c r="O79" s="78" t="n">
        <f aca="false">IF(AND(ISNUMBER($A79),$A79&gt;=O$6,$A79&lt;=O$7),IFERROR(O$10*2/(SQRT(2*PI())*(O$8+O$9))*EXP(-0.5*(($A79-O$5)/IF($A79&lt;O$5,O$8,O$9))^2),0),0)</f>
        <v>0</v>
      </c>
      <c r="P79" s="78" t="n">
        <f aca="false">IF(AND(ISNUMBER($A79),$A79&gt;=P$6,$A79&lt;=P$7),IFERROR(P$10*2/(SQRT(2*PI())*(P$8+P$9))*EXP(-0.5*(($A79-P$5)/IF($A79&lt;P$5,P$8,P$9))^2),0),0)</f>
        <v>0</v>
      </c>
      <c r="Q79" s="78" t="n">
        <f aca="false">IF(AND(ISNUMBER($A79),$A79&gt;=Q$6,$A79&lt;=Q$7),IFERROR(Q$10*2/(SQRT(2*PI())*(Q$8+Q$9))*EXP(-0.5*(($A79-Q$5)/IF($A79&lt;Q$5,Q$8,Q$9))^2),0),0)</f>
        <v>0</v>
      </c>
      <c r="R79" s="78" t="n">
        <f aca="false">IF(AND(ISNUMBER($A79),$A79&gt;=R$6,$A79&lt;=R$7),IFERROR(R$10*2/(SQRT(2*PI())*(R$8+R$9))*EXP(-0.5*(($A79-R$5)/IF($A79&lt;R$5,R$8,R$9))^2),0),0)</f>
        <v>0</v>
      </c>
      <c r="S79" s="78" t="n">
        <f aca="false">IF(AND(ISNUMBER($A79),$A79&gt;=S$6,$A79&lt;=S$7),IFERROR(S$10*2/(SQRT(2*PI())*(S$8+S$9))*EXP(-0.5*(($A79-S$5)/IF($A79&lt;S$5,S$8,S$9))^2),0),0)</f>
        <v>0</v>
      </c>
      <c r="T79" s="78" t="n">
        <f aca="false">IF(AND(ISNUMBER($A79),$A79&gt;=T$6,$A79&lt;=T$7),IFERROR(T$10*2/(SQRT(2*PI())*(T$8+T$9))*EXP(-0.5*(($A79-T$5)/IF($A79&lt;T$5,T$8,T$9))^2),0),0)</f>
        <v>0</v>
      </c>
      <c r="U79" s="78" t="n">
        <f aca="false">IF(AND(ISNUMBER($A79),$A79&gt;=U$6,$A79&lt;=U$7),IFERROR(U$10*2/(SQRT(2*PI())*(U$8+U$9))*EXP(-0.5*(($A79-U$5)/IF($A79&lt;U$5,U$8,U$9))^2),0),0)</f>
        <v>0</v>
      </c>
      <c r="V79" s="78" t="n">
        <f aca="false">IF(AND(ISNUMBER($A79),$A79&gt;=V$6,$A79&lt;=V$7),IFERROR(V$10*2/(SQRT(2*PI())*(V$8+V$9))*EXP(-0.5*(($A79-V$5)/IF($A79&lt;V$5,V$8,V$9))^2),0),0)</f>
        <v>0</v>
      </c>
      <c r="W79" s="78" t="n">
        <f aca="false">IF(AND(ISNUMBER($A79),$A79&gt;=W$6,$A79&lt;=W$7),IFERROR(W$10*2/(SQRT(2*PI())*(W$8+W$9))*EXP(-0.5*(($A79-W$5)/IF($A79&lt;W$5,W$8,W$9))^2),0),0)</f>
        <v>0</v>
      </c>
      <c r="X79" s="78" t="n">
        <f aca="false">IF(AND(ISNUMBER($A79),$A79&gt;=X$6,$A79&lt;=X$7),IFERROR(X$10*2/(SQRT(2*PI())*(X$8+X$9))*EXP(-0.5*(($A79-X$5)/IF($A79&lt;X$5,X$8,X$9))^2),0),0)</f>
        <v>0</v>
      </c>
      <c r="Y79" s="78" t="n">
        <f aca="false">IF(AND(ISNUMBER($A79),$A79&gt;=Y$6,$A79&lt;=Y$7),IFERROR(Y$10*2/(SQRT(2*PI())*(Y$8+Y$9))*EXP(-0.5*(($A79-Y$5)/IF($A79&lt;Y$5,Y$8,Y$9))^2),0),0)</f>
        <v>0</v>
      </c>
      <c r="Z79" s="78" t="n">
        <f aca="false">IF(AND(ISNUMBER($A79),$A79&gt;=Z$6,$A79&lt;=Z$7),IFERROR(Z$10*2/(SQRT(2*PI())*(Z$8+Z$9))*EXP(-0.5*(($A79-Z$5)/IF($A79&lt;Z$5,Z$8,Z$9))^2),0),0)</f>
        <v>0</v>
      </c>
      <c r="AA79" s="78" t="n">
        <f aca="false">IF(AND(ISNUMBER($A79),$A79&gt;=AA$6,$A79&lt;=AA$7),IFERROR(AA$10*2/(SQRT(2*PI())*(AA$8+AA$9))*EXP(-0.5*(($A79-AA$5)/IF($A79&lt;AA$5,AA$8,AA$9))^2),0),0)</f>
        <v>0</v>
      </c>
      <c r="AB79" s="78" t="n">
        <f aca="false">IF(AND(ISNUMBER($A79),$A79&gt;=AB$6,$A79&lt;=AB$7),IFERROR(AB$10*2/(SQRT(2*PI())*(AB$8+AB$9))*EXP(-0.5*(($A79-AB$5)/IF($A79&lt;AB$5,AB$8,AB$9))^2),0),0)</f>
        <v>0</v>
      </c>
      <c r="AC79" s="78" t="n">
        <f aca="false">IF(AND(ISNUMBER($A79),$A79&gt;=AC$6,$A79&lt;=AC$7),IFERROR(AC$10*2/(SQRT(2*PI())*(AC$8+AC$9))*EXP(-0.5*(($A79-AC$5)/IF($A79&lt;AC$5,AC$8,AC$9))^2),0),0)</f>
        <v>0</v>
      </c>
      <c r="AD79" s="78" t="n">
        <f aca="false">IF(AND(ISNUMBER($A79),$A79&gt;=AD$6,$A79&lt;=AD$7),IFERROR(AD$10*2/(SQRT(2*PI())*(AD$8+AD$9))*EXP(-0.5*(($A79-AD$5)/IF($A79&lt;AD$5,AD$8,AD$9))^2),0),0)</f>
        <v>0</v>
      </c>
      <c r="AE79" s="78" t="n">
        <f aca="false">IF(AND(ISNUMBER($A79),$A79&gt;=AE$6,$A79&lt;=AE$7),IFERROR(AE$10*2/(SQRT(2*PI())*(AE$8+AE$9))*EXP(-0.5*(($A79-AE$5)/IF($A79&lt;AE$5,AE$8,AE$9))^2),0),0)</f>
        <v>0</v>
      </c>
      <c r="AF79" s="78" t="n">
        <f aca="false">IF(AND(ISNUMBER($A79),$A79&gt;=AF$6,$A79&lt;=AF$7),IFERROR(AF$10*2/(SQRT(2*PI())*(AF$8+AF$9))*EXP(-0.5*(($A79-AF$5)/IF($A79&lt;AF$5,AF$8,AF$9))^2),0),0)</f>
        <v>0</v>
      </c>
      <c r="AG79" s="78" t="n">
        <f aca="false">IF(AND(ISNUMBER($A79),$A79&gt;=AG$6,$A79&lt;=AG$7),IFERROR(AG$10*2/(SQRT(2*PI())*(AG$8+AG$9))*EXP(-0.5*(($A79-AG$5)/IF($A79&lt;AG$5,AG$8,AG$9))^2),0),0)</f>
        <v>0</v>
      </c>
      <c r="AH79" s="78" t="n">
        <f aca="false">IF(AND(ISNUMBER($A79),$A79&gt;=AH$6,$A79&lt;=AH$7),IFERROR(AH$10*2/(SQRT(2*PI())*(AH$8+AH$9))*EXP(-0.5*(($A79-AH$5)/IF($A79&lt;AH$5,AH$8,AH$9))^2),0),0)</f>
        <v>0</v>
      </c>
      <c r="AI79" s="78" t="n">
        <f aca="false">IF(AND(ISNUMBER($A79),$A79&gt;=AI$6,$A79&lt;=AI$7),IFERROR(AI$10*2/(SQRT(2*PI())*(AI$8+AI$9))*EXP(-0.5*(($A79-AI$5)/IF($A79&lt;AI$5,AI$8,AI$9))^2),0),0)</f>
        <v>0</v>
      </c>
      <c r="AJ79" s="78" t="n">
        <f aca="false">IF(AND(ISNUMBER($A79),$A79&gt;=AJ$6,$A79&lt;=AJ$7),IFERROR(AJ$10*2/(SQRT(2*PI())*(AJ$8+AJ$9))*EXP(-0.5*(($A79-AJ$5)/IF($A79&lt;AJ$5,AJ$8,AJ$9))^2),0),0)</f>
        <v>0</v>
      </c>
      <c r="AK79" s="78" t="n">
        <f aca="false">IF(AND(ISNUMBER($A79),$A79&gt;=AK$6,$A79&lt;=AK$7),IFERROR(AK$10*2/(SQRT(2*PI())*(AK$8+AK$9))*EXP(-0.5*(($A79-AK$5)/IF($A79&lt;AK$5,AK$8,AK$9))^2),0),0)</f>
        <v>0</v>
      </c>
      <c r="AL79" s="78" t="n">
        <f aca="false">IF(AND(ISNUMBER($A79),$A79&gt;=AL$6,$A79&lt;=AL$7),IFERROR(AL$10*2/(SQRT(2*PI())*(AL$8+AL$9))*EXP(-0.5*(($A79-AL$5)/IF($A79&lt;AL$5,AL$8,AL$9))^2),0),0)</f>
        <v>0</v>
      </c>
      <c r="AM79" s="78" t="n">
        <f aca="false">IF(AND(ISNUMBER($A79),$A79&gt;=AM$6,$A79&lt;=AM$7),IFERROR(AM$10*2/(SQRT(2*PI())*(AM$8+AM$9))*EXP(-0.5*(($A79-AM$5)/IF($A79&lt;AM$5,AM$8,AM$9))^2),0),0)</f>
        <v>0</v>
      </c>
      <c r="AN79" s="78" t="n">
        <f aca="false">IF(AND(ISNUMBER($A79),$A79&gt;=AN$6,$A79&lt;=AN$7),IFERROR(AN$10*2/(SQRT(2*PI())*(AN$8+AN$9))*EXP(-0.5*(($A79-AN$5)/IF($A79&lt;AN$5,AN$8,AN$9))^2),0),0)</f>
        <v>0</v>
      </c>
      <c r="AO79" s="78" t="n">
        <f aca="false">IF(AND(ISNUMBER($A79),$A79&gt;=AO$6,$A79&lt;=AO$7),IFERROR(AO$10*2/(SQRT(2*PI())*(AO$8+AO$9))*EXP(-0.5*(($A79-AO$5)/IF($A79&lt;AO$5,AO$8,AO$9))^2),0),0)</f>
        <v>0</v>
      </c>
      <c r="AP79" s="78" t="n">
        <f aca="false">IF(AND(ISNUMBER($A79),$A79&gt;=AP$6,$A79&lt;=AP$7),IFERROR(AP$10*2/(SQRT(2*PI())*(AP$8+AP$9))*EXP(-0.5*(($A79-AP$5)/IF($A79&lt;AP$5,AP$8,AP$9))^2),0),0)</f>
        <v>0</v>
      </c>
      <c r="AQ79" s="78" t="n">
        <f aca="false">IF(AND(ISNUMBER($A79),$A79&gt;=AQ$6,$A79&lt;=AQ$7),IFERROR(AQ$10*2/(SQRT(2*PI())*(AQ$8+AQ$9))*EXP(-0.5*(($A79-AQ$5)/IF($A79&lt;AQ$5,AQ$8,AQ$9))^2),0),0)</f>
        <v>0</v>
      </c>
      <c r="AR79" s="78" t="n">
        <f aca="false">IF(AND(ISNUMBER($A79),$A79&gt;=AR$6,$A79&lt;=AR$7),IFERROR(AR$10*2/(SQRT(2*PI())*(AR$8+AR$9))*EXP(-0.5*(($A79-AR$5)/IF($A79&lt;AR$5,AR$8,AR$9))^2),0),0)</f>
        <v>0</v>
      </c>
      <c r="AS79" s="78" t="n">
        <f aca="false">IF(AND(ISNUMBER($A79),$A79&gt;=AS$6,$A79&lt;=AS$7),IFERROR(AS$10*2/(SQRT(2*PI())*(AS$8+AS$9))*EXP(-0.5*(($A79-AS$5)/IF($A79&lt;AS$5,AS$8,AS$9))^2),0),0)</f>
        <v>0</v>
      </c>
      <c r="AT79" s="78" t="n">
        <f aca="false">IF(AND(ISNUMBER($A79),$A79&gt;=AT$6,$A79&lt;=AT$7),IFERROR(AT$10*2/(SQRT(2*PI())*(AT$8+AT$9))*EXP(-0.5*(($A79-AT$5)/IF($A79&lt;AT$5,AT$8,AT$9))^2),0),0)</f>
        <v>0</v>
      </c>
      <c r="AU79" s="78" t="n">
        <f aca="false">IF(AND(ISNUMBER($A79),$A79&gt;=AU$6,$A79&lt;=AU$7),IFERROR(AU$10*2/(SQRT(2*PI())*(AU$8+AU$9))*EXP(-0.5*(($A79-AU$5)/IF($A79&lt;AU$5,AU$8,AU$9))^2),0),0)</f>
        <v>0</v>
      </c>
      <c r="AV79" s="78" t="n">
        <f aca="false">IF(AND(ISNUMBER($A79),$A79&gt;=AV$6,$A79&lt;=AV$7),IFERROR(AV$10*2/(SQRT(2*PI())*(AV$8+AV$9))*EXP(-0.5*(($A79-AV$5)/IF($A79&lt;AV$5,AV$8,AV$9))^2),0),0)</f>
        <v>0</v>
      </c>
      <c r="AW79" s="78" t="n">
        <f aca="false">IF(AND(ISNUMBER($A79),$A79&gt;=AW$6,$A79&lt;=AW$7),IFERROR(AW$10*2/(SQRT(2*PI())*(AW$8+AW$9))*EXP(-0.5*(($A79-AW$5)/IF($A79&lt;AW$5,AW$8,AW$9))^2),0),0)</f>
        <v>0</v>
      </c>
      <c r="AX79" s="78" t="n">
        <f aca="false">IF(AND(ISNUMBER($A79),$A79&gt;=AX$6,$A79&lt;=AX$7),IFERROR(AX$10*2/(SQRT(2*PI())*(AX$8+AX$9))*EXP(-0.5*(($A79-AX$5)/IF($A79&lt;AX$5,AX$8,AX$9))^2),0),0)</f>
        <v>0</v>
      </c>
      <c r="AY79" s="78" t="n">
        <f aca="false">IF(AND(ISNUMBER($A79),$A79&gt;=AY$6,$A79&lt;=AY$7),IFERROR(AY$10*2/(SQRT(2*PI())*(AY$8+AY$9))*EXP(-0.5*(($A79-AY$5)/IF($A79&lt;AY$5,AY$8,AY$9))^2),0),0)</f>
        <v>0</v>
      </c>
      <c r="AZ79" s="78" t="n">
        <f aca="false">IF(AND(ISNUMBER($A79),$A79&gt;=AZ$6,$A79&lt;=AZ$7),IFERROR(AZ$10*2/(SQRT(2*PI())*(AZ$8+AZ$9))*EXP(-0.5*(($A79-AZ$5)/IF($A79&lt;AZ$5,AZ$8,AZ$9))^2),0),0)</f>
        <v>0</v>
      </c>
      <c r="BA79" s="78" t="n">
        <f aca="false">IF(AND(ISNUMBER($A79),$A79&gt;=BA$6,$A79&lt;=BA$7),IFERROR(BA$10*2/(SQRT(2*PI())*(BA$8+BA$9))*EXP(-0.5*(($A79-BA$5)/IF($A79&lt;BA$5,BA$8,BA$9))^2),0),0)</f>
        <v>0</v>
      </c>
    </row>
    <row r="80" customFormat="false" ht="15" hidden="false" customHeight="false" outlineLevel="0" collapsed="false">
      <c r="A80" s="73" t="str">
        <f aca="false">IF(ISNUMBER('Batch Matches'!D80),'Batch Matches'!D80,"")</f>
        <v/>
      </c>
      <c r="B80" s="78" t="n">
        <f aca="false">SUM(G80:BA80)</f>
        <v>0</v>
      </c>
      <c r="C80" s="78" t="n">
        <f aca="false">MAX(G80:BA80)</f>
        <v>0</v>
      </c>
      <c r="D80" s="72" t="str">
        <f aca="false">IF(B80=0,"",MATCH(C80,G80:BA80,0))</f>
        <v/>
      </c>
      <c r="E80" s="78" t="n">
        <f aca="false">LARGE(G80:BA80,2)</f>
        <v>0</v>
      </c>
      <c r="F80" s="72" t="str">
        <f aca="false">IF(E80=0,"",MATCH(E80,G80:BA80,0))</f>
        <v/>
      </c>
      <c r="G80" s="78" t="n">
        <f aca="false">IF(AND(ISNUMBER($A80),$A80&gt;=G$6,$A80&lt;=G$7),IFERROR(G$10*2/(SQRT(2*PI())*(G$8+G$9))*EXP(-0.5*(($A80-G$5)/IF($A80&lt;G$5,G$8,G$9))^2),0),0)</f>
        <v>0</v>
      </c>
      <c r="H80" s="78" t="n">
        <f aca="false">IF(AND(ISNUMBER($A80),$A80&gt;=H$6,$A80&lt;=H$7),IFERROR(H$10*2/(SQRT(2*PI())*(H$8+H$9))*EXP(-0.5*(($A80-H$5)/IF($A80&lt;H$5,H$8,H$9))^2),0),0)</f>
        <v>0</v>
      </c>
      <c r="I80" s="78" t="n">
        <f aca="false">IF(AND(ISNUMBER($A80),$A80&gt;=I$6,$A80&lt;=I$7),IFERROR(I$10*2/(SQRT(2*PI())*(I$8+I$9))*EXP(-0.5*(($A80-I$5)/IF($A80&lt;I$5,I$8,I$9))^2),0),0)</f>
        <v>0</v>
      </c>
      <c r="J80" s="78" t="n">
        <f aca="false">IF(AND(ISNUMBER($A80),$A80&gt;=J$6,$A80&lt;=J$7),IFERROR(J$10*2/(SQRT(2*PI())*(J$8+J$9))*EXP(-0.5*(($A80-J$5)/IF($A80&lt;J$5,J$8,J$9))^2),0),0)</f>
        <v>0</v>
      </c>
      <c r="K80" s="78" t="n">
        <f aca="false">IF(AND(ISNUMBER($A80),$A80&gt;=K$6,$A80&lt;=K$7),IFERROR(K$10*2/(SQRT(2*PI())*(K$8+K$9))*EXP(-0.5*(($A80-K$5)/IF($A80&lt;K$5,K$8,K$9))^2),0),0)</f>
        <v>0</v>
      </c>
      <c r="L80" s="78" t="n">
        <f aca="false">IF(AND(ISNUMBER($A80),$A80&gt;=L$6,$A80&lt;=L$7),IFERROR(L$10*2/(SQRT(2*PI())*(L$8+L$9))*EXP(-0.5*(($A80-L$5)/IF($A80&lt;L$5,L$8,L$9))^2),0),0)</f>
        <v>0</v>
      </c>
      <c r="M80" s="78" t="n">
        <f aca="false">IF(AND(ISNUMBER($A80),$A80&gt;=M$6,$A80&lt;=M$7),IFERROR(M$10*2/(SQRT(2*PI())*(M$8+M$9))*EXP(-0.5*(($A80-M$5)/IF($A80&lt;M$5,M$8,M$9))^2),0),0)</f>
        <v>0</v>
      </c>
      <c r="N80" s="78" t="n">
        <f aca="false">IF(AND(ISNUMBER($A80),$A80&gt;=N$6,$A80&lt;=N$7),IFERROR(N$10*2/(SQRT(2*PI())*(N$8+N$9))*EXP(-0.5*(($A80-N$5)/IF($A80&lt;N$5,N$8,N$9))^2),0),0)</f>
        <v>0</v>
      </c>
      <c r="O80" s="78" t="n">
        <f aca="false">IF(AND(ISNUMBER($A80),$A80&gt;=O$6,$A80&lt;=O$7),IFERROR(O$10*2/(SQRT(2*PI())*(O$8+O$9))*EXP(-0.5*(($A80-O$5)/IF($A80&lt;O$5,O$8,O$9))^2),0),0)</f>
        <v>0</v>
      </c>
      <c r="P80" s="78" t="n">
        <f aca="false">IF(AND(ISNUMBER($A80),$A80&gt;=P$6,$A80&lt;=P$7),IFERROR(P$10*2/(SQRT(2*PI())*(P$8+P$9))*EXP(-0.5*(($A80-P$5)/IF($A80&lt;P$5,P$8,P$9))^2),0),0)</f>
        <v>0</v>
      </c>
      <c r="Q80" s="78" t="n">
        <f aca="false">IF(AND(ISNUMBER($A80),$A80&gt;=Q$6,$A80&lt;=Q$7),IFERROR(Q$10*2/(SQRT(2*PI())*(Q$8+Q$9))*EXP(-0.5*(($A80-Q$5)/IF($A80&lt;Q$5,Q$8,Q$9))^2),0),0)</f>
        <v>0</v>
      </c>
      <c r="R80" s="78" t="n">
        <f aca="false">IF(AND(ISNUMBER($A80),$A80&gt;=R$6,$A80&lt;=R$7),IFERROR(R$10*2/(SQRT(2*PI())*(R$8+R$9))*EXP(-0.5*(($A80-R$5)/IF($A80&lt;R$5,R$8,R$9))^2),0),0)</f>
        <v>0</v>
      </c>
      <c r="S80" s="78" t="n">
        <f aca="false">IF(AND(ISNUMBER($A80),$A80&gt;=S$6,$A80&lt;=S$7),IFERROR(S$10*2/(SQRT(2*PI())*(S$8+S$9))*EXP(-0.5*(($A80-S$5)/IF($A80&lt;S$5,S$8,S$9))^2),0),0)</f>
        <v>0</v>
      </c>
      <c r="T80" s="78" t="n">
        <f aca="false">IF(AND(ISNUMBER($A80),$A80&gt;=T$6,$A80&lt;=T$7),IFERROR(T$10*2/(SQRT(2*PI())*(T$8+T$9))*EXP(-0.5*(($A80-T$5)/IF($A80&lt;T$5,T$8,T$9))^2),0),0)</f>
        <v>0</v>
      </c>
      <c r="U80" s="78" t="n">
        <f aca="false">IF(AND(ISNUMBER($A80),$A80&gt;=U$6,$A80&lt;=U$7),IFERROR(U$10*2/(SQRT(2*PI())*(U$8+U$9))*EXP(-0.5*(($A80-U$5)/IF($A80&lt;U$5,U$8,U$9))^2),0),0)</f>
        <v>0</v>
      </c>
      <c r="V80" s="78" t="n">
        <f aca="false">IF(AND(ISNUMBER($A80),$A80&gt;=V$6,$A80&lt;=V$7),IFERROR(V$10*2/(SQRT(2*PI())*(V$8+V$9))*EXP(-0.5*(($A80-V$5)/IF($A80&lt;V$5,V$8,V$9))^2),0),0)</f>
        <v>0</v>
      </c>
      <c r="W80" s="78" t="n">
        <f aca="false">IF(AND(ISNUMBER($A80),$A80&gt;=W$6,$A80&lt;=W$7),IFERROR(W$10*2/(SQRT(2*PI())*(W$8+W$9))*EXP(-0.5*(($A80-W$5)/IF($A80&lt;W$5,W$8,W$9))^2),0),0)</f>
        <v>0</v>
      </c>
      <c r="X80" s="78" t="n">
        <f aca="false">IF(AND(ISNUMBER($A80),$A80&gt;=X$6,$A80&lt;=X$7),IFERROR(X$10*2/(SQRT(2*PI())*(X$8+X$9))*EXP(-0.5*(($A80-X$5)/IF($A80&lt;X$5,X$8,X$9))^2),0),0)</f>
        <v>0</v>
      </c>
      <c r="Y80" s="78" t="n">
        <f aca="false">IF(AND(ISNUMBER($A80),$A80&gt;=Y$6,$A80&lt;=Y$7),IFERROR(Y$10*2/(SQRT(2*PI())*(Y$8+Y$9))*EXP(-0.5*(($A80-Y$5)/IF($A80&lt;Y$5,Y$8,Y$9))^2),0),0)</f>
        <v>0</v>
      </c>
      <c r="Z80" s="78" t="n">
        <f aca="false">IF(AND(ISNUMBER($A80),$A80&gt;=Z$6,$A80&lt;=Z$7),IFERROR(Z$10*2/(SQRT(2*PI())*(Z$8+Z$9))*EXP(-0.5*(($A80-Z$5)/IF($A80&lt;Z$5,Z$8,Z$9))^2),0),0)</f>
        <v>0</v>
      </c>
      <c r="AA80" s="78" t="n">
        <f aca="false">IF(AND(ISNUMBER($A80),$A80&gt;=AA$6,$A80&lt;=AA$7),IFERROR(AA$10*2/(SQRT(2*PI())*(AA$8+AA$9))*EXP(-0.5*(($A80-AA$5)/IF($A80&lt;AA$5,AA$8,AA$9))^2),0),0)</f>
        <v>0</v>
      </c>
      <c r="AB80" s="78" t="n">
        <f aca="false">IF(AND(ISNUMBER($A80),$A80&gt;=AB$6,$A80&lt;=AB$7),IFERROR(AB$10*2/(SQRT(2*PI())*(AB$8+AB$9))*EXP(-0.5*(($A80-AB$5)/IF($A80&lt;AB$5,AB$8,AB$9))^2),0),0)</f>
        <v>0</v>
      </c>
      <c r="AC80" s="78" t="n">
        <f aca="false">IF(AND(ISNUMBER($A80),$A80&gt;=AC$6,$A80&lt;=AC$7),IFERROR(AC$10*2/(SQRT(2*PI())*(AC$8+AC$9))*EXP(-0.5*(($A80-AC$5)/IF($A80&lt;AC$5,AC$8,AC$9))^2),0),0)</f>
        <v>0</v>
      </c>
      <c r="AD80" s="78" t="n">
        <f aca="false">IF(AND(ISNUMBER($A80),$A80&gt;=AD$6,$A80&lt;=AD$7),IFERROR(AD$10*2/(SQRT(2*PI())*(AD$8+AD$9))*EXP(-0.5*(($A80-AD$5)/IF($A80&lt;AD$5,AD$8,AD$9))^2),0),0)</f>
        <v>0</v>
      </c>
      <c r="AE80" s="78" t="n">
        <f aca="false">IF(AND(ISNUMBER($A80),$A80&gt;=AE$6,$A80&lt;=AE$7),IFERROR(AE$10*2/(SQRT(2*PI())*(AE$8+AE$9))*EXP(-0.5*(($A80-AE$5)/IF($A80&lt;AE$5,AE$8,AE$9))^2),0),0)</f>
        <v>0</v>
      </c>
      <c r="AF80" s="78" t="n">
        <f aca="false">IF(AND(ISNUMBER($A80),$A80&gt;=AF$6,$A80&lt;=AF$7),IFERROR(AF$10*2/(SQRT(2*PI())*(AF$8+AF$9))*EXP(-0.5*(($A80-AF$5)/IF($A80&lt;AF$5,AF$8,AF$9))^2),0),0)</f>
        <v>0</v>
      </c>
      <c r="AG80" s="78" t="n">
        <f aca="false">IF(AND(ISNUMBER($A80),$A80&gt;=AG$6,$A80&lt;=AG$7),IFERROR(AG$10*2/(SQRT(2*PI())*(AG$8+AG$9))*EXP(-0.5*(($A80-AG$5)/IF($A80&lt;AG$5,AG$8,AG$9))^2),0),0)</f>
        <v>0</v>
      </c>
      <c r="AH80" s="78" t="n">
        <f aca="false">IF(AND(ISNUMBER($A80),$A80&gt;=AH$6,$A80&lt;=AH$7),IFERROR(AH$10*2/(SQRT(2*PI())*(AH$8+AH$9))*EXP(-0.5*(($A80-AH$5)/IF($A80&lt;AH$5,AH$8,AH$9))^2),0),0)</f>
        <v>0</v>
      </c>
      <c r="AI80" s="78" t="n">
        <f aca="false">IF(AND(ISNUMBER($A80),$A80&gt;=AI$6,$A80&lt;=AI$7),IFERROR(AI$10*2/(SQRT(2*PI())*(AI$8+AI$9))*EXP(-0.5*(($A80-AI$5)/IF($A80&lt;AI$5,AI$8,AI$9))^2),0),0)</f>
        <v>0</v>
      </c>
      <c r="AJ80" s="78" t="n">
        <f aca="false">IF(AND(ISNUMBER($A80),$A80&gt;=AJ$6,$A80&lt;=AJ$7),IFERROR(AJ$10*2/(SQRT(2*PI())*(AJ$8+AJ$9))*EXP(-0.5*(($A80-AJ$5)/IF($A80&lt;AJ$5,AJ$8,AJ$9))^2),0),0)</f>
        <v>0</v>
      </c>
      <c r="AK80" s="78" t="n">
        <f aca="false">IF(AND(ISNUMBER($A80),$A80&gt;=AK$6,$A80&lt;=AK$7),IFERROR(AK$10*2/(SQRT(2*PI())*(AK$8+AK$9))*EXP(-0.5*(($A80-AK$5)/IF($A80&lt;AK$5,AK$8,AK$9))^2),0),0)</f>
        <v>0</v>
      </c>
      <c r="AL80" s="78" t="n">
        <f aca="false">IF(AND(ISNUMBER($A80),$A80&gt;=AL$6,$A80&lt;=AL$7),IFERROR(AL$10*2/(SQRT(2*PI())*(AL$8+AL$9))*EXP(-0.5*(($A80-AL$5)/IF($A80&lt;AL$5,AL$8,AL$9))^2),0),0)</f>
        <v>0</v>
      </c>
      <c r="AM80" s="78" t="n">
        <f aca="false">IF(AND(ISNUMBER($A80),$A80&gt;=AM$6,$A80&lt;=AM$7),IFERROR(AM$10*2/(SQRT(2*PI())*(AM$8+AM$9))*EXP(-0.5*(($A80-AM$5)/IF($A80&lt;AM$5,AM$8,AM$9))^2),0),0)</f>
        <v>0</v>
      </c>
      <c r="AN80" s="78" t="n">
        <f aca="false">IF(AND(ISNUMBER($A80),$A80&gt;=AN$6,$A80&lt;=AN$7),IFERROR(AN$10*2/(SQRT(2*PI())*(AN$8+AN$9))*EXP(-0.5*(($A80-AN$5)/IF($A80&lt;AN$5,AN$8,AN$9))^2),0),0)</f>
        <v>0</v>
      </c>
      <c r="AO80" s="78" t="n">
        <f aca="false">IF(AND(ISNUMBER($A80),$A80&gt;=AO$6,$A80&lt;=AO$7),IFERROR(AO$10*2/(SQRT(2*PI())*(AO$8+AO$9))*EXP(-0.5*(($A80-AO$5)/IF($A80&lt;AO$5,AO$8,AO$9))^2),0),0)</f>
        <v>0</v>
      </c>
      <c r="AP80" s="78" t="n">
        <f aca="false">IF(AND(ISNUMBER($A80),$A80&gt;=AP$6,$A80&lt;=AP$7),IFERROR(AP$10*2/(SQRT(2*PI())*(AP$8+AP$9))*EXP(-0.5*(($A80-AP$5)/IF($A80&lt;AP$5,AP$8,AP$9))^2),0),0)</f>
        <v>0</v>
      </c>
      <c r="AQ80" s="78" t="n">
        <f aca="false">IF(AND(ISNUMBER($A80),$A80&gt;=AQ$6,$A80&lt;=AQ$7),IFERROR(AQ$10*2/(SQRT(2*PI())*(AQ$8+AQ$9))*EXP(-0.5*(($A80-AQ$5)/IF($A80&lt;AQ$5,AQ$8,AQ$9))^2),0),0)</f>
        <v>0</v>
      </c>
      <c r="AR80" s="78" t="n">
        <f aca="false">IF(AND(ISNUMBER($A80),$A80&gt;=AR$6,$A80&lt;=AR$7),IFERROR(AR$10*2/(SQRT(2*PI())*(AR$8+AR$9))*EXP(-0.5*(($A80-AR$5)/IF($A80&lt;AR$5,AR$8,AR$9))^2),0),0)</f>
        <v>0</v>
      </c>
      <c r="AS80" s="78" t="n">
        <f aca="false">IF(AND(ISNUMBER($A80),$A80&gt;=AS$6,$A80&lt;=AS$7),IFERROR(AS$10*2/(SQRT(2*PI())*(AS$8+AS$9))*EXP(-0.5*(($A80-AS$5)/IF($A80&lt;AS$5,AS$8,AS$9))^2),0),0)</f>
        <v>0</v>
      </c>
      <c r="AT80" s="78" t="n">
        <f aca="false">IF(AND(ISNUMBER($A80),$A80&gt;=AT$6,$A80&lt;=AT$7),IFERROR(AT$10*2/(SQRT(2*PI())*(AT$8+AT$9))*EXP(-0.5*(($A80-AT$5)/IF($A80&lt;AT$5,AT$8,AT$9))^2),0),0)</f>
        <v>0</v>
      </c>
      <c r="AU80" s="78" t="n">
        <f aca="false">IF(AND(ISNUMBER($A80),$A80&gt;=AU$6,$A80&lt;=AU$7),IFERROR(AU$10*2/(SQRT(2*PI())*(AU$8+AU$9))*EXP(-0.5*(($A80-AU$5)/IF($A80&lt;AU$5,AU$8,AU$9))^2),0),0)</f>
        <v>0</v>
      </c>
      <c r="AV80" s="78" t="n">
        <f aca="false">IF(AND(ISNUMBER($A80),$A80&gt;=AV$6,$A80&lt;=AV$7),IFERROR(AV$10*2/(SQRT(2*PI())*(AV$8+AV$9))*EXP(-0.5*(($A80-AV$5)/IF($A80&lt;AV$5,AV$8,AV$9))^2),0),0)</f>
        <v>0</v>
      </c>
      <c r="AW80" s="78" t="n">
        <f aca="false">IF(AND(ISNUMBER($A80),$A80&gt;=AW$6,$A80&lt;=AW$7),IFERROR(AW$10*2/(SQRT(2*PI())*(AW$8+AW$9))*EXP(-0.5*(($A80-AW$5)/IF($A80&lt;AW$5,AW$8,AW$9))^2),0),0)</f>
        <v>0</v>
      </c>
      <c r="AX80" s="78" t="n">
        <f aca="false">IF(AND(ISNUMBER($A80),$A80&gt;=AX$6,$A80&lt;=AX$7),IFERROR(AX$10*2/(SQRT(2*PI())*(AX$8+AX$9))*EXP(-0.5*(($A80-AX$5)/IF($A80&lt;AX$5,AX$8,AX$9))^2),0),0)</f>
        <v>0</v>
      </c>
      <c r="AY80" s="78" t="n">
        <f aca="false">IF(AND(ISNUMBER($A80),$A80&gt;=AY$6,$A80&lt;=AY$7),IFERROR(AY$10*2/(SQRT(2*PI())*(AY$8+AY$9))*EXP(-0.5*(($A80-AY$5)/IF($A80&lt;AY$5,AY$8,AY$9))^2),0),0)</f>
        <v>0</v>
      </c>
      <c r="AZ80" s="78" t="n">
        <f aca="false">IF(AND(ISNUMBER($A80),$A80&gt;=AZ$6,$A80&lt;=AZ$7),IFERROR(AZ$10*2/(SQRT(2*PI())*(AZ$8+AZ$9))*EXP(-0.5*(($A80-AZ$5)/IF($A80&lt;AZ$5,AZ$8,AZ$9))^2),0),0)</f>
        <v>0</v>
      </c>
      <c r="BA80" s="78" t="n">
        <f aca="false">IF(AND(ISNUMBER($A80),$A80&gt;=BA$6,$A80&lt;=BA$7),IFERROR(BA$10*2/(SQRT(2*PI())*(BA$8+BA$9))*EXP(-0.5*(($A80-BA$5)/IF($A80&lt;BA$5,BA$8,BA$9))^2),0),0)</f>
        <v>0</v>
      </c>
    </row>
    <row r="81" customFormat="false" ht="15" hidden="false" customHeight="false" outlineLevel="0" collapsed="false">
      <c r="A81" s="73" t="str">
        <f aca="false">IF(ISNUMBER('Batch Matches'!D81),'Batch Matches'!D81,"")</f>
        <v/>
      </c>
      <c r="B81" s="78" t="n">
        <f aca="false">SUM(G81:BA81)</f>
        <v>0</v>
      </c>
      <c r="C81" s="78" t="n">
        <f aca="false">MAX(G81:BA81)</f>
        <v>0</v>
      </c>
      <c r="D81" s="72" t="str">
        <f aca="false">IF(B81=0,"",MATCH(C81,G81:BA81,0))</f>
        <v/>
      </c>
      <c r="E81" s="78" t="n">
        <f aca="false">LARGE(G81:BA81,2)</f>
        <v>0</v>
      </c>
      <c r="F81" s="72" t="str">
        <f aca="false">IF(E81=0,"",MATCH(E81,G81:BA81,0))</f>
        <v/>
      </c>
      <c r="G81" s="78" t="n">
        <f aca="false">IF(AND(ISNUMBER($A81),$A81&gt;=G$6,$A81&lt;=G$7),IFERROR(G$10*2/(SQRT(2*PI())*(G$8+G$9))*EXP(-0.5*(($A81-G$5)/IF($A81&lt;G$5,G$8,G$9))^2),0),0)</f>
        <v>0</v>
      </c>
      <c r="H81" s="78" t="n">
        <f aca="false">IF(AND(ISNUMBER($A81),$A81&gt;=H$6,$A81&lt;=H$7),IFERROR(H$10*2/(SQRT(2*PI())*(H$8+H$9))*EXP(-0.5*(($A81-H$5)/IF($A81&lt;H$5,H$8,H$9))^2),0),0)</f>
        <v>0</v>
      </c>
      <c r="I81" s="78" t="n">
        <f aca="false">IF(AND(ISNUMBER($A81),$A81&gt;=I$6,$A81&lt;=I$7),IFERROR(I$10*2/(SQRT(2*PI())*(I$8+I$9))*EXP(-0.5*(($A81-I$5)/IF($A81&lt;I$5,I$8,I$9))^2),0),0)</f>
        <v>0</v>
      </c>
      <c r="J81" s="78" t="n">
        <f aca="false">IF(AND(ISNUMBER($A81),$A81&gt;=J$6,$A81&lt;=J$7),IFERROR(J$10*2/(SQRT(2*PI())*(J$8+J$9))*EXP(-0.5*(($A81-J$5)/IF($A81&lt;J$5,J$8,J$9))^2),0),0)</f>
        <v>0</v>
      </c>
      <c r="K81" s="78" t="n">
        <f aca="false">IF(AND(ISNUMBER($A81),$A81&gt;=K$6,$A81&lt;=K$7),IFERROR(K$10*2/(SQRT(2*PI())*(K$8+K$9))*EXP(-0.5*(($A81-K$5)/IF($A81&lt;K$5,K$8,K$9))^2),0),0)</f>
        <v>0</v>
      </c>
      <c r="L81" s="78" t="n">
        <f aca="false">IF(AND(ISNUMBER($A81),$A81&gt;=L$6,$A81&lt;=L$7),IFERROR(L$10*2/(SQRT(2*PI())*(L$8+L$9))*EXP(-0.5*(($A81-L$5)/IF($A81&lt;L$5,L$8,L$9))^2),0),0)</f>
        <v>0</v>
      </c>
      <c r="M81" s="78" t="n">
        <f aca="false">IF(AND(ISNUMBER($A81),$A81&gt;=M$6,$A81&lt;=M$7),IFERROR(M$10*2/(SQRT(2*PI())*(M$8+M$9))*EXP(-0.5*(($A81-M$5)/IF($A81&lt;M$5,M$8,M$9))^2),0),0)</f>
        <v>0</v>
      </c>
      <c r="N81" s="78" t="n">
        <f aca="false">IF(AND(ISNUMBER($A81),$A81&gt;=N$6,$A81&lt;=N$7),IFERROR(N$10*2/(SQRT(2*PI())*(N$8+N$9))*EXP(-0.5*(($A81-N$5)/IF($A81&lt;N$5,N$8,N$9))^2),0),0)</f>
        <v>0</v>
      </c>
      <c r="O81" s="78" t="n">
        <f aca="false">IF(AND(ISNUMBER($A81),$A81&gt;=O$6,$A81&lt;=O$7),IFERROR(O$10*2/(SQRT(2*PI())*(O$8+O$9))*EXP(-0.5*(($A81-O$5)/IF($A81&lt;O$5,O$8,O$9))^2),0),0)</f>
        <v>0</v>
      </c>
      <c r="P81" s="78" t="n">
        <f aca="false">IF(AND(ISNUMBER($A81),$A81&gt;=P$6,$A81&lt;=P$7),IFERROR(P$10*2/(SQRT(2*PI())*(P$8+P$9))*EXP(-0.5*(($A81-P$5)/IF($A81&lt;P$5,P$8,P$9))^2),0),0)</f>
        <v>0</v>
      </c>
      <c r="Q81" s="78" t="n">
        <f aca="false">IF(AND(ISNUMBER($A81),$A81&gt;=Q$6,$A81&lt;=Q$7),IFERROR(Q$10*2/(SQRT(2*PI())*(Q$8+Q$9))*EXP(-0.5*(($A81-Q$5)/IF($A81&lt;Q$5,Q$8,Q$9))^2),0),0)</f>
        <v>0</v>
      </c>
      <c r="R81" s="78" t="n">
        <f aca="false">IF(AND(ISNUMBER($A81),$A81&gt;=R$6,$A81&lt;=R$7),IFERROR(R$10*2/(SQRT(2*PI())*(R$8+R$9))*EXP(-0.5*(($A81-R$5)/IF($A81&lt;R$5,R$8,R$9))^2),0),0)</f>
        <v>0</v>
      </c>
      <c r="S81" s="78" t="n">
        <f aca="false">IF(AND(ISNUMBER($A81),$A81&gt;=S$6,$A81&lt;=S$7),IFERROR(S$10*2/(SQRT(2*PI())*(S$8+S$9))*EXP(-0.5*(($A81-S$5)/IF($A81&lt;S$5,S$8,S$9))^2),0),0)</f>
        <v>0</v>
      </c>
      <c r="T81" s="78" t="n">
        <f aca="false">IF(AND(ISNUMBER($A81),$A81&gt;=T$6,$A81&lt;=T$7),IFERROR(T$10*2/(SQRT(2*PI())*(T$8+T$9))*EXP(-0.5*(($A81-T$5)/IF($A81&lt;T$5,T$8,T$9))^2),0),0)</f>
        <v>0</v>
      </c>
      <c r="U81" s="78" t="n">
        <f aca="false">IF(AND(ISNUMBER($A81),$A81&gt;=U$6,$A81&lt;=U$7),IFERROR(U$10*2/(SQRT(2*PI())*(U$8+U$9))*EXP(-0.5*(($A81-U$5)/IF($A81&lt;U$5,U$8,U$9))^2),0),0)</f>
        <v>0</v>
      </c>
      <c r="V81" s="78" t="n">
        <f aca="false">IF(AND(ISNUMBER($A81),$A81&gt;=V$6,$A81&lt;=V$7),IFERROR(V$10*2/(SQRT(2*PI())*(V$8+V$9))*EXP(-0.5*(($A81-V$5)/IF($A81&lt;V$5,V$8,V$9))^2),0),0)</f>
        <v>0</v>
      </c>
      <c r="W81" s="78" t="n">
        <f aca="false">IF(AND(ISNUMBER($A81),$A81&gt;=W$6,$A81&lt;=W$7),IFERROR(W$10*2/(SQRT(2*PI())*(W$8+W$9))*EXP(-0.5*(($A81-W$5)/IF($A81&lt;W$5,W$8,W$9))^2),0),0)</f>
        <v>0</v>
      </c>
      <c r="X81" s="78" t="n">
        <f aca="false">IF(AND(ISNUMBER($A81),$A81&gt;=X$6,$A81&lt;=X$7),IFERROR(X$10*2/(SQRT(2*PI())*(X$8+X$9))*EXP(-0.5*(($A81-X$5)/IF($A81&lt;X$5,X$8,X$9))^2),0),0)</f>
        <v>0</v>
      </c>
      <c r="Y81" s="78" t="n">
        <f aca="false">IF(AND(ISNUMBER($A81),$A81&gt;=Y$6,$A81&lt;=Y$7),IFERROR(Y$10*2/(SQRT(2*PI())*(Y$8+Y$9))*EXP(-0.5*(($A81-Y$5)/IF($A81&lt;Y$5,Y$8,Y$9))^2),0),0)</f>
        <v>0</v>
      </c>
      <c r="Z81" s="78" t="n">
        <f aca="false">IF(AND(ISNUMBER($A81),$A81&gt;=Z$6,$A81&lt;=Z$7),IFERROR(Z$10*2/(SQRT(2*PI())*(Z$8+Z$9))*EXP(-0.5*(($A81-Z$5)/IF($A81&lt;Z$5,Z$8,Z$9))^2),0),0)</f>
        <v>0</v>
      </c>
      <c r="AA81" s="78" t="n">
        <f aca="false">IF(AND(ISNUMBER($A81),$A81&gt;=AA$6,$A81&lt;=AA$7),IFERROR(AA$10*2/(SQRT(2*PI())*(AA$8+AA$9))*EXP(-0.5*(($A81-AA$5)/IF($A81&lt;AA$5,AA$8,AA$9))^2),0),0)</f>
        <v>0</v>
      </c>
      <c r="AB81" s="78" t="n">
        <f aca="false">IF(AND(ISNUMBER($A81),$A81&gt;=AB$6,$A81&lt;=AB$7),IFERROR(AB$10*2/(SQRT(2*PI())*(AB$8+AB$9))*EXP(-0.5*(($A81-AB$5)/IF($A81&lt;AB$5,AB$8,AB$9))^2),0),0)</f>
        <v>0</v>
      </c>
      <c r="AC81" s="78" t="n">
        <f aca="false">IF(AND(ISNUMBER($A81),$A81&gt;=AC$6,$A81&lt;=AC$7),IFERROR(AC$10*2/(SQRT(2*PI())*(AC$8+AC$9))*EXP(-0.5*(($A81-AC$5)/IF($A81&lt;AC$5,AC$8,AC$9))^2),0),0)</f>
        <v>0</v>
      </c>
      <c r="AD81" s="78" t="n">
        <f aca="false">IF(AND(ISNUMBER($A81),$A81&gt;=AD$6,$A81&lt;=AD$7),IFERROR(AD$10*2/(SQRT(2*PI())*(AD$8+AD$9))*EXP(-0.5*(($A81-AD$5)/IF($A81&lt;AD$5,AD$8,AD$9))^2),0),0)</f>
        <v>0</v>
      </c>
      <c r="AE81" s="78" t="n">
        <f aca="false">IF(AND(ISNUMBER($A81),$A81&gt;=AE$6,$A81&lt;=AE$7),IFERROR(AE$10*2/(SQRT(2*PI())*(AE$8+AE$9))*EXP(-0.5*(($A81-AE$5)/IF($A81&lt;AE$5,AE$8,AE$9))^2),0),0)</f>
        <v>0</v>
      </c>
      <c r="AF81" s="78" t="n">
        <f aca="false">IF(AND(ISNUMBER($A81),$A81&gt;=AF$6,$A81&lt;=AF$7),IFERROR(AF$10*2/(SQRT(2*PI())*(AF$8+AF$9))*EXP(-0.5*(($A81-AF$5)/IF($A81&lt;AF$5,AF$8,AF$9))^2),0),0)</f>
        <v>0</v>
      </c>
      <c r="AG81" s="78" t="n">
        <f aca="false">IF(AND(ISNUMBER($A81),$A81&gt;=AG$6,$A81&lt;=AG$7),IFERROR(AG$10*2/(SQRT(2*PI())*(AG$8+AG$9))*EXP(-0.5*(($A81-AG$5)/IF($A81&lt;AG$5,AG$8,AG$9))^2),0),0)</f>
        <v>0</v>
      </c>
      <c r="AH81" s="78" t="n">
        <f aca="false">IF(AND(ISNUMBER($A81),$A81&gt;=AH$6,$A81&lt;=AH$7),IFERROR(AH$10*2/(SQRT(2*PI())*(AH$8+AH$9))*EXP(-0.5*(($A81-AH$5)/IF($A81&lt;AH$5,AH$8,AH$9))^2),0),0)</f>
        <v>0</v>
      </c>
      <c r="AI81" s="78" t="n">
        <f aca="false">IF(AND(ISNUMBER($A81),$A81&gt;=AI$6,$A81&lt;=AI$7),IFERROR(AI$10*2/(SQRT(2*PI())*(AI$8+AI$9))*EXP(-0.5*(($A81-AI$5)/IF($A81&lt;AI$5,AI$8,AI$9))^2),0),0)</f>
        <v>0</v>
      </c>
      <c r="AJ81" s="78" t="n">
        <f aca="false">IF(AND(ISNUMBER($A81),$A81&gt;=AJ$6,$A81&lt;=AJ$7),IFERROR(AJ$10*2/(SQRT(2*PI())*(AJ$8+AJ$9))*EXP(-0.5*(($A81-AJ$5)/IF($A81&lt;AJ$5,AJ$8,AJ$9))^2),0),0)</f>
        <v>0</v>
      </c>
      <c r="AK81" s="78" t="n">
        <f aca="false">IF(AND(ISNUMBER($A81),$A81&gt;=AK$6,$A81&lt;=AK$7),IFERROR(AK$10*2/(SQRT(2*PI())*(AK$8+AK$9))*EXP(-0.5*(($A81-AK$5)/IF($A81&lt;AK$5,AK$8,AK$9))^2),0),0)</f>
        <v>0</v>
      </c>
      <c r="AL81" s="78" t="n">
        <f aca="false">IF(AND(ISNUMBER($A81),$A81&gt;=AL$6,$A81&lt;=AL$7),IFERROR(AL$10*2/(SQRT(2*PI())*(AL$8+AL$9))*EXP(-0.5*(($A81-AL$5)/IF($A81&lt;AL$5,AL$8,AL$9))^2),0),0)</f>
        <v>0</v>
      </c>
      <c r="AM81" s="78" t="n">
        <f aca="false">IF(AND(ISNUMBER($A81),$A81&gt;=AM$6,$A81&lt;=AM$7),IFERROR(AM$10*2/(SQRT(2*PI())*(AM$8+AM$9))*EXP(-0.5*(($A81-AM$5)/IF($A81&lt;AM$5,AM$8,AM$9))^2),0),0)</f>
        <v>0</v>
      </c>
      <c r="AN81" s="78" t="n">
        <f aca="false">IF(AND(ISNUMBER($A81),$A81&gt;=AN$6,$A81&lt;=AN$7),IFERROR(AN$10*2/(SQRT(2*PI())*(AN$8+AN$9))*EXP(-0.5*(($A81-AN$5)/IF($A81&lt;AN$5,AN$8,AN$9))^2),0),0)</f>
        <v>0</v>
      </c>
      <c r="AO81" s="78" t="n">
        <f aca="false">IF(AND(ISNUMBER($A81),$A81&gt;=AO$6,$A81&lt;=AO$7),IFERROR(AO$10*2/(SQRT(2*PI())*(AO$8+AO$9))*EXP(-0.5*(($A81-AO$5)/IF($A81&lt;AO$5,AO$8,AO$9))^2),0),0)</f>
        <v>0</v>
      </c>
      <c r="AP81" s="78" t="n">
        <f aca="false">IF(AND(ISNUMBER($A81),$A81&gt;=AP$6,$A81&lt;=AP$7),IFERROR(AP$10*2/(SQRT(2*PI())*(AP$8+AP$9))*EXP(-0.5*(($A81-AP$5)/IF($A81&lt;AP$5,AP$8,AP$9))^2),0),0)</f>
        <v>0</v>
      </c>
      <c r="AQ81" s="78" t="n">
        <f aca="false">IF(AND(ISNUMBER($A81),$A81&gt;=AQ$6,$A81&lt;=AQ$7),IFERROR(AQ$10*2/(SQRT(2*PI())*(AQ$8+AQ$9))*EXP(-0.5*(($A81-AQ$5)/IF($A81&lt;AQ$5,AQ$8,AQ$9))^2),0),0)</f>
        <v>0</v>
      </c>
      <c r="AR81" s="78" t="n">
        <f aca="false">IF(AND(ISNUMBER($A81),$A81&gt;=AR$6,$A81&lt;=AR$7),IFERROR(AR$10*2/(SQRT(2*PI())*(AR$8+AR$9))*EXP(-0.5*(($A81-AR$5)/IF($A81&lt;AR$5,AR$8,AR$9))^2),0),0)</f>
        <v>0</v>
      </c>
      <c r="AS81" s="78" t="n">
        <f aca="false">IF(AND(ISNUMBER($A81),$A81&gt;=AS$6,$A81&lt;=AS$7),IFERROR(AS$10*2/(SQRT(2*PI())*(AS$8+AS$9))*EXP(-0.5*(($A81-AS$5)/IF($A81&lt;AS$5,AS$8,AS$9))^2),0),0)</f>
        <v>0</v>
      </c>
      <c r="AT81" s="78" t="n">
        <f aca="false">IF(AND(ISNUMBER($A81),$A81&gt;=AT$6,$A81&lt;=AT$7),IFERROR(AT$10*2/(SQRT(2*PI())*(AT$8+AT$9))*EXP(-0.5*(($A81-AT$5)/IF($A81&lt;AT$5,AT$8,AT$9))^2),0),0)</f>
        <v>0</v>
      </c>
      <c r="AU81" s="78" t="n">
        <f aca="false">IF(AND(ISNUMBER($A81),$A81&gt;=AU$6,$A81&lt;=AU$7),IFERROR(AU$10*2/(SQRT(2*PI())*(AU$8+AU$9))*EXP(-0.5*(($A81-AU$5)/IF($A81&lt;AU$5,AU$8,AU$9))^2),0),0)</f>
        <v>0</v>
      </c>
      <c r="AV81" s="78" t="n">
        <f aca="false">IF(AND(ISNUMBER($A81),$A81&gt;=AV$6,$A81&lt;=AV$7),IFERROR(AV$10*2/(SQRT(2*PI())*(AV$8+AV$9))*EXP(-0.5*(($A81-AV$5)/IF($A81&lt;AV$5,AV$8,AV$9))^2),0),0)</f>
        <v>0</v>
      </c>
      <c r="AW81" s="78" t="n">
        <f aca="false">IF(AND(ISNUMBER($A81),$A81&gt;=AW$6,$A81&lt;=AW$7),IFERROR(AW$10*2/(SQRT(2*PI())*(AW$8+AW$9))*EXP(-0.5*(($A81-AW$5)/IF($A81&lt;AW$5,AW$8,AW$9))^2),0),0)</f>
        <v>0</v>
      </c>
      <c r="AX81" s="78" t="n">
        <f aca="false">IF(AND(ISNUMBER($A81),$A81&gt;=AX$6,$A81&lt;=AX$7),IFERROR(AX$10*2/(SQRT(2*PI())*(AX$8+AX$9))*EXP(-0.5*(($A81-AX$5)/IF($A81&lt;AX$5,AX$8,AX$9))^2),0),0)</f>
        <v>0</v>
      </c>
      <c r="AY81" s="78" t="n">
        <f aca="false">IF(AND(ISNUMBER($A81),$A81&gt;=AY$6,$A81&lt;=AY$7),IFERROR(AY$10*2/(SQRT(2*PI())*(AY$8+AY$9))*EXP(-0.5*(($A81-AY$5)/IF($A81&lt;AY$5,AY$8,AY$9))^2),0),0)</f>
        <v>0</v>
      </c>
      <c r="AZ81" s="78" t="n">
        <f aca="false">IF(AND(ISNUMBER($A81),$A81&gt;=AZ$6,$A81&lt;=AZ$7),IFERROR(AZ$10*2/(SQRT(2*PI())*(AZ$8+AZ$9))*EXP(-0.5*(($A81-AZ$5)/IF($A81&lt;AZ$5,AZ$8,AZ$9))^2),0),0)</f>
        <v>0</v>
      </c>
      <c r="BA81" s="78" t="n">
        <f aca="false">IF(AND(ISNUMBER($A81),$A81&gt;=BA$6,$A81&lt;=BA$7),IFERROR(BA$10*2/(SQRT(2*PI())*(BA$8+BA$9))*EXP(-0.5*(($A81-BA$5)/IF($A81&lt;BA$5,BA$8,BA$9))^2),0),0)</f>
        <v>0</v>
      </c>
    </row>
    <row r="82" customFormat="false" ht="15" hidden="false" customHeight="false" outlineLevel="0" collapsed="false">
      <c r="A82" s="73" t="str">
        <f aca="false">IF(ISNUMBER('Batch Matches'!D82),'Batch Matches'!D82,"")</f>
        <v/>
      </c>
      <c r="B82" s="78" t="n">
        <f aca="false">SUM(G82:BA82)</f>
        <v>0</v>
      </c>
      <c r="C82" s="78" t="n">
        <f aca="false">MAX(G82:BA82)</f>
        <v>0</v>
      </c>
      <c r="D82" s="72" t="str">
        <f aca="false">IF(B82=0,"",MATCH(C82,G82:BA82,0))</f>
        <v/>
      </c>
      <c r="E82" s="78" t="n">
        <f aca="false">LARGE(G82:BA82,2)</f>
        <v>0</v>
      </c>
      <c r="F82" s="72" t="str">
        <f aca="false">IF(E82=0,"",MATCH(E82,G82:BA82,0))</f>
        <v/>
      </c>
      <c r="G82" s="78" t="n">
        <f aca="false">IF(AND(ISNUMBER($A82),$A82&gt;=G$6,$A82&lt;=G$7),IFERROR(G$10*2/(SQRT(2*PI())*(G$8+G$9))*EXP(-0.5*(($A82-G$5)/IF($A82&lt;G$5,G$8,G$9))^2),0),0)</f>
        <v>0</v>
      </c>
      <c r="H82" s="78" t="n">
        <f aca="false">IF(AND(ISNUMBER($A82),$A82&gt;=H$6,$A82&lt;=H$7),IFERROR(H$10*2/(SQRT(2*PI())*(H$8+H$9))*EXP(-0.5*(($A82-H$5)/IF($A82&lt;H$5,H$8,H$9))^2),0),0)</f>
        <v>0</v>
      </c>
      <c r="I82" s="78" t="n">
        <f aca="false">IF(AND(ISNUMBER($A82),$A82&gt;=I$6,$A82&lt;=I$7),IFERROR(I$10*2/(SQRT(2*PI())*(I$8+I$9))*EXP(-0.5*(($A82-I$5)/IF($A82&lt;I$5,I$8,I$9))^2),0),0)</f>
        <v>0</v>
      </c>
      <c r="J82" s="78" t="n">
        <f aca="false">IF(AND(ISNUMBER($A82),$A82&gt;=J$6,$A82&lt;=J$7),IFERROR(J$10*2/(SQRT(2*PI())*(J$8+J$9))*EXP(-0.5*(($A82-J$5)/IF($A82&lt;J$5,J$8,J$9))^2),0),0)</f>
        <v>0</v>
      </c>
      <c r="K82" s="78" t="n">
        <f aca="false">IF(AND(ISNUMBER($A82),$A82&gt;=K$6,$A82&lt;=K$7),IFERROR(K$10*2/(SQRT(2*PI())*(K$8+K$9))*EXP(-0.5*(($A82-K$5)/IF($A82&lt;K$5,K$8,K$9))^2),0),0)</f>
        <v>0</v>
      </c>
      <c r="L82" s="78" t="n">
        <f aca="false">IF(AND(ISNUMBER($A82),$A82&gt;=L$6,$A82&lt;=L$7),IFERROR(L$10*2/(SQRT(2*PI())*(L$8+L$9))*EXP(-0.5*(($A82-L$5)/IF($A82&lt;L$5,L$8,L$9))^2),0),0)</f>
        <v>0</v>
      </c>
      <c r="M82" s="78" t="n">
        <f aca="false">IF(AND(ISNUMBER($A82),$A82&gt;=M$6,$A82&lt;=M$7),IFERROR(M$10*2/(SQRT(2*PI())*(M$8+M$9))*EXP(-0.5*(($A82-M$5)/IF($A82&lt;M$5,M$8,M$9))^2),0),0)</f>
        <v>0</v>
      </c>
      <c r="N82" s="78" t="n">
        <f aca="false">IF(AND(ISNUMBER($A82),$A82&gt;=N$6,$A82&lt;=N$7),IFERROR(N$10*2/(SQRT(2*PI())*(N$8+N$9))*EXP(-0.5*(($A82-N$5)/IF($A82&lt;N$5,N$8,N$9))^2),0),0)</f>
        <v>0</v>
      </c>
      <c r="O82" s="78" t="n">
        <f aca="false">IF(AND(ISNUMBER($A82),$A82&gt;=O$6,$A82&lt;=O$7),IFERROR(O$10*2/(SQRT(2*PI())*(O$8+O$9))*EXP(-0.5*(($A82-O$5)/IF($A82&lt;O$5,O$8,O$9))^2),0),0)</f>
        <v>0</v>
      </c>
      <c r="P82" s="78" t="n">
        <f aca="false">IF(AND(ISNUMBER($A82),$A82&gt;=P$6,$A82&lt;=P$7),IFERROR(P$10*2/(SQRT(2*PI())*(P$8+P$9))*EXP(-0.5*(($A82-P$5)/IF($A82&lt;P$5,P$8,P$9))^2),0),0)</f>
        <v>0</v>
      </c>
      <c r="Q82" s="78" t="n">
        <f aca="false">IF(AND(ISNUMBER($A82),$A82&gt;=Q$6,$A82&lt;=Q$7),IFERROR(Q$10*2/(SQRT(2*PI())*(Q$8+Q$9))*EXP(-0.5*(($A82-Q$5)/IF($A82&lt;Q$5,Q$8,Q$9))^2),0),0)</f>
        <v>0</v>
      </c>
      <c r="R82" s="78" t="n">
        <f aca="false">IF(AND(ISNUMBER($A82),$A82&gt;=R$6,$A82&lt;=R$7),IFERROR(R$10*2/(SQRT(2*PI())*(R$8+R$9))*EXP(-0.5*(($A82-R$5)/IF($A82&lt;R$5,R$8,R$9))^2),0),0)</f>
        <v>0</v>
      </c>
      <c r="S82" s="78" t="n">
        <f aca="false">IF(AND(ISNUMBER($A82),$A82&gt;=S$6,$A82&lt;=S$7),IFERROR(S$10*2/(SQRT(2*PI())*(S$8+S$9))*EXP(-0.5*(($A82-S$5)/IF($A82&lt;S$5,S$8,S$9))^2),0),0)</f>
        <v>0</v>
      </c>
      <c r="T82" s="78" t="n">
        <f aca="false">IF(AND(ISNUMBER($A82),$A82&gt;=T$6,$A82&lt;=T$7),IFERROR(T$10*2/(SQRT(2*PI())*(T$8+T$9))*EXP(-0.5*(($A82-T$5)/IF($A82&lt;T$5,T$8,T$9))^2),0),0)</f>
        <v>0</v>
      </c>
      <c r="U82" s="78" t="n">
        <f aca="false">IF(AND(ISNUMBER($A82),$A82&gt;=U$6,$A82&lt;=U$7),IFERROR(U$10*2/(SQRT(2*PI())*(U$8+U$9))*EXP(-0.5*(($A82-U$5)/IF($A82&lt;U$5,U$8,U$9))^2),0),0)</f>
        <v>0</v>
      </c>
      <c r="V82" s="78" t="n">
        <f aca="false">IF(AND(ISNUMBER($A82),$A82&gt;=V$6,$A82&lt;=V$7),IFERROR(V$10*2/(SQRT(2*PI())*(V$8+V$9))*EXP(-0.5*(($A82-V$5)/IF($A82&lt;V$5,V$8,V$9))^2),0),0)</f>
        <v>0</v>
      </c>
      <c r="W82" s="78" t="n">
        <f aca="false">IF(AND(ISNUMBER($A82),$A82&gt;=W$6,$A82&lt;=W$7),IFERROR(W$10*2/(SQRT(2*PI())*(W$8+W$9))*EXP(-0.5*(($A82-W$5)/IF($A82&lt;W$5,W$8,W$9))^2),0),0)</f>
        <v>0</v>
      </c>
      <c r="X82" s="78" t="n">
        <f aca="false">IF(AND(ISNUMBER($A82),$A82&gt;=X$6,$A82&lt;=X$7),IFERROR(X$10*2/(SQRT(2*PI())*(X$8+X$9))*EXP(-0.5*(($A82-X$5)/IF($A82&lt;X$5,X$8,X$9))^2),0),0)</f>
        <v>0</v>
      </c>
      <c r="Y82" s="78" t="n">
        <f aca="false">IF(AND(ISNUMBER($A82),$A82&gt;=Y$6,$A82&lt;=Y$7),IFERROR(Y$10*2/(SQRT(2*PI())*(Y$8+Y$9))*EXP(-0.5*(($A82-Y$5)/IF($A82&lt;Y$5,Y$8,Y$9))^2),0),0)</f>
        <v>0</v>
      </c>
      <c r="Z82" s="78" t="n">
        <f aca="false">IF(AND(ISNUMBER($A82),$A82&gt;=Z$6,$A82&lt;=Z$7),IFERROR(Z$10*2/(SQRT(2*PI())*(Z$8+Z$9))*EXP(-0.5*(($A82-Z$5)/IF($A82&lt;Z$5,Z$8,Z$9))^2),0),0)</f>
        <v>0</v>
      </c>
      <c r="AA82" s="78" t="n">
        <f aca="false">IF(AND(ISNUMBER($A82),$A82&gt;=AA$6,$A82&lt;=AA$7),IFERROR(AA$10*2/(SQRT(2*PI())*(AA$8+AA$9))*EXP(-0.5*(($A82-AA$5)/IF($A82&lt;AA$5,AA$8,AA$9))^2),0),0)</f>
        <v>0</v>
      </c>
      <c r="AB82" s="78" t="n">
        <f aca="false">IF(AND(ISNUMBER($A82),$A82&gt;=AB$6,$A82&lt;=AB$7),IFERROR(AB$10*2/(SQRT(2*PI())*(AB$8+AB$9))*EXP(-0.5*(($A82-AB$5)/IF($A82&lt;AB$5,AB$8,AB$9))^2),0),0)</f>
        <v>0</v>
      </c>
      <c r="AC82" s="78" t="n">
        <f aca="false">IF(AND(ISNUMBER($A82),$A82&gt;=AC$6,$A82&lt;=AC$7),IFERROR(AC$10*2/(SQRT(2*PI())*(AC$8+AC$9))*EXP(-0.5*(($A82-AC$5)/IF($A82&lt;AC$5,AC$8,AC$9))^2),0),0)</f>
        <v>0</v>
      </c>
      <c r="AD82" s="78" t="n">
        <f aca="false">IF(AND(ISNUMBER($A82),$A82&gt;=AD$6,$A82&lt;=AD$7),IFERROR(AD$10*2/(SQRT(2*PI())*(AD$8+AD$9))*EXP(-0.5*(($A82-AD$5)/IF($A82&lt;AD$5,AD$8,AD$9))^2),0),0)</f>
        <v>0</v>
      </c>
      <c r="AE82" s="78" t="n">
        <f aca="false">IF(AND(ISNUMBER($A82),$A82&gt;=AE$6,$A82&lt;=AE$7),IFERROR(AE$10*2/(SQRT(2*PI())*(AE$8+AE$9))*EXP(-0.5*(($A82-AE$5)/IF($A82&lt;AE$5,AE$8,AE$9))^2),0),0)</f>
        <v>0</v>
      </c>
      <c r="AF82" s="78" t="n">
        <f aca="false">IF(AND(ISNUMBER($A82),$A82&gt;=AF$6,$A82&lt;=AF$7),IFERROR(AF$10*2/(SQRT(2*PI())*(AF$8+AF$9))*EXP(-0.5*(($A82-AF$5)/IF($A82&lt;AF$5,AF$8,AF$9))^2),0),0)</f>
        <v>0</v>
      </c>
      <c r="AG82" s="78" t="n">
        <f aca="false">IF(AND(ISNUMBER($A82),$A82&gt;=AG$6,$A82&lt;=AG$7),IFERROR(AG$10*2/(SQRT(2*PI())*(AG$8+AG$9))*EXP(-0.5*(($A82-AG$5)/IF($A82&lt;AG$5,AG$8,AG$9))^2),0),0)</f>
        <v>0</v>
      </c>
      <c r="AH82" s="78" t="n">
        <f aca="false">IF(AND(ISNUMBER($A82),$A82&gt;=AH$6,$A82&lt;=AH$7),IFERROR(AH$10*2/(SQRT(2*PI())*(AH$8+AH$9))*EXP(-0.5*(($A82-AH$5)/IF($A82&lt;AH$5,AH$8,AH$9))^2),0),0)</f>
        <v>0</v>
      </c>
      <c r="AI82" s="78" t="n">
        <f aca="false">IF(AND(ISNUMBER($A82),$A82&gt;=AI$6,$A82&lt;=AI$7),IFERROR(AI$10*2/(SQRT(2*PI())*(AI$8+AI$9))*EXP(-0.5*(($A82-AI$5)/IF($A82&lt;AI$5,AI$8,AI$9))^2),0),0)</f>
        <v>0</v>
      </c>
      <c r="AJ82" s="78" t="n">
        <f aca="false">IF(AND(ISNUMBER($A82),$A82&gt;=AJ$6,$A82&lt;=AJ$7),IFERROR(AJ$10*2/(SQRT(2*PI())*(AJ$8+AJ$9))*EXP(-0.5*(($A82-AJ$5)/IF($A82&lt;AJ$5,AJ$8,AJ$9))^2),0),0)</f>
        <v>0</v>
      </c>
      <c r="AK82" s="78" t="n">
        <f aca="false">IF(AND(ISNUMBER($A82),$A82&gt;=AK$6,$A82&lt;=AK$7),IFERROR(AK$10*2/(SQRT(2*PI())*(AK$8+AK$9))*EXP(-0.5*(($A82-AK$5)/IF($A82&lt;AK$5,AK$8,AK$9))^2),0),0)</f>
        <v>0</v>
      </c>
      <c r="AL82" s="78" t="n">
        <f aca="false">IF(AND(ISNUMBER($A82),$A82&gt;=AL$6,$A82&lt;=AL$7),IFERROR(AL$10*2/(SQRT(2*PI())*(AL$8+AL$9))*EXP(-0.5*(($A82-AL$5)/IF($A82&lt;AL$5,AL$8,AL$9))^2),0),0)</f>
        <v>0</v>
      </c>
      <c r="AM82" s="78" t="n">
        <f aca="false">IF(AND(ISNUMBER($A82),$A82&gt;=AM$6,$A82&lt;=AM$7),IFERROR(AM$10*2/(SQRT(2*PI())*(AM$8+AM$9))*EXP(-0.5*(($A82-AM$5)/IF($A82&lt;AM$5,AM$8,AM$9))^2),0),0)</f>
        <v>0</v>
      </c>
      <c r="AN82" s="78" t="n">
        <f aca="false">IF(AND(ISNUMBER($A82),$A82&gt;=AN$6,$A82&lt;=AN$7),IFERROR(AN$10*2/(SQRT(2*PI())*(AN$8+AN$9))*EXP(-0.5*(($A82-AN$5)/IF($A82&lt;AN$5,AN$8,AN$9))^2),0),0)</f>
        <v>0</v>
      </c>
      <c r="AO82" s="78" t="n">
        <f aca="false">IF(AND(ISNUMBER($A82),$A82&gt;=AO$6,$A82&lt;=AO$7),IFERROR(AO$10*2/(SQRT(2*PI())*(AO$8+AO$9))*EXP(-0.5*(($A82-AO$5)/IF($A82&lt;AO$5,AO$8,AO$9))^2),0),0)</f>
        <v>0</v>
      </c>
      <c r="AP82" s="78" t="n">
        <f aca="false">IF(AND(ISNUMBER($A82),$A82&gt;=AP$6,$A82&lt;=AP$7),IFERROR(AP$10*2/(SQRT(2*PI())*(AP$8+AP$9))*EXP(-0.5*(($A82-AP$5)/IF($A82&lt;AP$5,AP$8,AP$9))^2),0),0)</f>
        <v>0</v>
      </c>
      <c r="AQ82" s="78" t="n">
        <f aca="false">IF(AND(ISNUMBER($A82),$A82&gt;=AQ$6,$A82&lt;=AQ$7),IFERROR(AQ$10*2/(SQRT(2*PI())*(AQ$8+AQ$9))*EXP(-0.5*(($A82-AQ$5)/IF($A82&lt;AQ$5,AQ$8,AQ$9))^2),0),0)</f>
        <v>0</v>
      </c>
      <c r="AR82" s="78" t="n">
        <f aca="false">IF(AND(ISNUMBER($A82),$A82&gt;=AR$6,$A82&lt;=AR$7),IFERROR(AR$10*2/(SQRT(2*PI())*(AR$8+AR$9))*EXP(-0.5*(($A82-AR$5)/IF($A82&lt;AR$5,AR$8,AR$9))^2),0),0)</f>
        <v>0</v>
      </c>
      <c r="AS82" s="78" t="n">
        <f aca="false">IF(AND(ISNUMBER($A82),$A82&gt;=AS$6,$A82&lt;=AS$7),IFERROR(AS$10*2/(SQRT(2*PI())*(AS$8+AS$9))*EXP(-0.5*(($A82-AS$5)/IF($A82&lt;AS$5,AS$8,AS$9))^2),0),0)</f>
        <v>0</v>
      </c>
      <c r="AT82" s="78" t="n">
        <f aca="false">IF(AND(ISNUMBER($A82),$A82&gt;=AT$6,$A82&lt;=AT$7),IFERROR(AT$10*2/(SQRT(2*PI())*(AT$8+AT$9))*EXP(-0.5*(($A82-AT$5)/IF($A82&lt;AT$5,AT$8,AT$9))^2),0),0)</f>
        <v>0</v>
      </c>
      <c r="AU82" s="78" t="n">
        <f aca="false">IF(AND(ISNUMBER($A82),$A82&gt;=AU$6,$A82&lt;=AU$7),IFERROR(AU$10*2/(SQRT(2*PI())*(AU$8+AU$9))*EXP(-0.5*(($A82-AU$5)/IF($A82&lt;AU$5,AU$8,AU$9))^2),0),0)</f>
        <v>0</v>
      </c>
      <c r="AV82" s="78" t="n">
        <f aca="false">IF(AND(ISNUMBER($A82),$A82&gt;=AV$6,$A82&lt;=AV$7),IFERROR(AV$10*2/(SQRT(2*PI())*(AV$8+AV$9))*EXP(-0.5*(($A82-AV$5)/IF($A82&lt;AV$5,AV$8,AV$9))^2),0),0)</f>
        <v>0</v>
      </c>
      <c r="AW82" s="78" t="n">
        <f aca="false">IF(AND(ISNUMBER($A82),$A82&gt;=AW$6,$A82&lt;=AW$7),IFERROR(AW$10*2/(SQRT(2*PI())*(AW$8+AW$9))*EXP(-0.5*(($A82-AW$5)/IF($A82&lt;AW$5,AW$8,AW$9))^2),0),0)</f>
        <v>0</v>
      </c>
      <c r="AX82" s="78" t="n">
        <f aca="false">IF(AND(ISNUMBER($A82),$A82&gt;=AX$6,$A82&lt;=AX$7),IFERROR(AX$10*2/(SQRT(2*PI())*(AX$8+AX$9))*EXP(-0.5*(($A82-AX$5)/IF($A82&lt;AX$5,AX$8,AX$9))^2),0),0)</f>
        <v>0</v>
      </c>
      <c r="AY82" s="78" t="n">
        <f aca="false">IF(AND(ISNUMBER($A82),$A82&gt;=AY$6,$A82&lt;=AY$7),IFERROR(AY$10*2/(SQRT(2*PI())*(AY$8+AY$9))*EXP(-0.5*(($A82-AY$5)/IF($A82&lt;AY$5,AY$8,AY$9))^2),0),0)</f>
        <v>0</v>
      </c>
      <c r="AZ82" s="78" t="n">
        <f aca="false">IF(AND(ISNUMBER($A82),$A82&gt;=AZ$6,$A82&lt;=AZ$7),IFERROR(AZ$10*2/(SQRT(2*PI())*(AZ$8+AZ$9))*EXP(-0.5*(($A82-AZ$5)/IF($A82&lt;AZ$5,AZ$8,AZ$9))^2),0),0)</f>
        <v>0</v>
      </c>
      <c r="BA82" s="78" t="n">
        <f aca="false">IF(AND(ISNUMBER($A82),$A82&gt;=BA$6,$A82&lt;=BA$7),IFERROR(BA$10*2/(SQRT(2*PI())*(BA$8+BA$9))*EXP(-0.5*(($A82-BA$5)/IF($A82&lt;BA$5,BA$8,BA$9))^2),0),0)</f>
        <v>0</v>
      </c>
    </row>
    <row r="83" customFormat="false" ht="15" hidden="false" customHeight="false" outlineLevel="0" collapsed="false">
      <c r="A83" s="73" t="str">
        <f aca="false">IF(ISNUMBER('Batch Matches'!D83),'Batch Matches'!D83,"")</f>
        <v/>
      </c>
      <c r="B83" s="78" t="n">
        <f aca="false">SUM(G83:BA83)</f>
        <v>0</v>
      </c>
      <c r="C83" s="78" t="n">
        <f aca="false">MAX(G83:BA83)</f>
        <v>0</v>
      </c>
      <c r="D83" s="72" t="str">
        <f aca="false">IF(B83=0,"",MATCH(C83,G83:BA83,0))</f>
        <v/>
      </c>
      <c r="E83" s="78" t="n">
        <f aca="false">LARGE(G83:BA83,2)</f>
        <v>0</v>
      </c>
      <c r="F83" s="72" t="str">
        <f aca="false">IF(E83=0,"",MATCH(E83,G83:BA83,0))</f>
        <v/>
      </c>
      <c r="G83" s="78" t="n">
        <f aca="false">IF(AND(ISNUMBER($A83),$A83&gt;=G$6,$A83&lt;=G$7),IFERROR(G$10*2/(SQRT(2*PI())*(G$8+G$9))*EXP(-0.5*(($A83-G$5)/IF($A83&lt;G$5,G$8,G$9))^2),0),0)</f>
        <v>0</v>
      </c>
      <c r="H83" s="78" t="n">
        <f aca="false">IF(AND(ISNUMBER($A83),$A83&gt;=H$6,$A83&lt;=H$7),IFERROR(H$10*2/(SQRT(2*PI())*(H$8+H$9))*EXP(-0.5*(($A83-H$5)/IF($A83&lt;H$5,H$8,H$9))^2),0),0)</f>
        <v>0</v>
      </c>
      <c r="I83" s="78" t="n">
        <f aca="false">IF(AND(ISNUMBER($A83),$A83&gt;=I$6,$A83&lt;=I$7),IFERROR(I$10*2/(SQRT(2*PI())*(I$8+I$9))*EXP(-0.5*(($A83-I$5)/IF($A83&lt;I$5,I$8,I$9))^2),0),0)</f>
        <v>0</v>
      </c>
      <c r="J83" s="78" t="n">
        <f aca="false">IF(AND(ISNUMBER($A83),$A83&gt;=J$6,$A83&lt;=J$7),IFERROR(J$10*2/(SQRT(2*PI())*(J$8+J$9))*EXP(-0.5*(($A83-J$5)/IF($A83&lt;J$5,J$8,J$9))^2),0),0)</f>
        <v>0</v>
      </c>
      <c r="K83" s="78" t="n">
        <f aca="false">IF(AND(ISNUMBER($A83),$A83&gt;=K$6,$A83&lt;=K$7),IFERROR(K$10*2/(SQRT(2*PI())*(K$8+K$9))*EXP(-0.5*(($A83-K$5)/IF($A83&lt;K$5,K$8,K$9))^2),0),0)</f>
        <v>0</v>
      </c>
      <c r="L83" s="78" t="n">
        <f aca="false">IF(AND(ISNUMBER($A83),$A83&gt;=L$6,$A83&lt;=L$7),IFERROR(L$10*2/(SQRT(2*PI())*(L$8+L$9))*EXP(-0.5*(($A83-L$5)/IF($A83&lt;L$5,L$8,L$9))^2),0),0)</f>
        <v>0</v>
      </c>
      <c r="M83" s="78" t="n">
        <f aca="false">IF(AND(ISNUMBER($A83),$A83&gt;=M$6,$A83&lt;=M$7),IFERROR(M$10*2/(SQRT(2*PI())*(M$8+M$9))*EXP(-0.5*(($A83-M$5)/IF($A83&lt;M$5,M$8,M$9))^2),0),0)</f>
        <v>0</v>
      </c>
      <c r="N83" s="78" t="n">
        <f aca="false">IF(AND(ISNUMBER($A83),$A83&gt;=N$6,$A83&lt;=N$7),IFERROR(N$10*2/(SQRT(2*PI())*(N$8+N$9))*EXP(-0.5*(($A83-N$5)/IF($A83&lt;N$5,N$8,N$9))^2),0),0)</f>
        <v>0</v>
      </c>
      <c r="O83" s="78" t="n">
        <f aca="false">IF(AND(ISNUMBER($A83),$A83&gt;=O$6,$A83&lt;=O$7),IFERROR(O$10*2/(SQRT(2*PI())*(O$8+O$9))*EXP(-0.5*(($A83-O$5)/IF($A83&lt;O$5,O$8,O$9))^2),0),0)</f>
        <v>0</v>
      </c>
      <c r="P83" s="78" t="n">
        <f aca="false">IF(AND(ISNUMBER($A83),$A83&gt;=P$6,$A83&lt;=P$7),IFERROR(P$10*2/(SQRT(2*PI())*(P$8+P$9))*EXP(-0.5*(($A83-P$5)/IF($A83&lt;P$5,P$8,P$9))^2),0),0)</f>
        <v>0</v>
      </c>
      <c r="Q83" s="78" t="n">
        <f aca="false">IF(AND(ISNUMBER($A83),$A83&gt;=Q$6,$A83&lt;=Q$7),IFERROR(Q$10*2/(SQRT(2*PI())*(Q$8+Q$9))*EXP(-0.5*(($A83-Q$5)/IF($A83&lt;Q$5,Q$8,Q$9))^2),0),0)</f>
        <v>0</v>
      </c>
      <c r="R83" s="78" t="n">
        <f aca="false">IF(AND(ISNUMBER($A83),$A83&gt;=R$6,$A83&lt;=R$7),IFERROR(R$10*2/(SQRT(2*PI())*(R$8+R$9))*EXP(-0.5*(($A83-R$5)/IF($A83&lt;R$5,R$8,R$9))^2),0),0)</f>
        <v>0</v>
      </c>
      <c r="S83" s="78" t="n">
        <f aca="false">IF(AND(ISNUMBER($A83),$A83&gt;=S$6,$A83&lt;=S$7),IFERROR(S$10*2/(SQRT(2*PI())*(S$8+S$9))*EXP(-0.5*(($A83-S$5)/IF($A83&lt;S$5,S$8,S$9))^2),0),0)</f>
        <v>0</v>
      </c>
      <c r="T83" s="78" t="n">
        <f aca="false">IF(AND(ISNUMBER($A83),$A83&gt;=T$6,$A83&lt;=T$7),IFERROR(T$10*2/(SQRT(2*PI())*(T$8+T$9))*EXP(-0.5*(($A83-T$5)/IF($A83&lt;T$5,T$8,T$9))^2),0),0)</f>
        <v>0</v>
      </c>
      <c r="U83" s="78" t="n">
        <f aca="false">IF(AND(ISNUMBER($A83),$A83&gt;=U$6,$A83&lt;=U$7),IFERROR(U$10*2/(SQRT(2*PI())*(U$8+U$9))*EXP(-0.5*(($A83-U$5)/IF($A83&lt;U$5,U$8,U$9))^2),0),0)</f>
        <v>0</v>
      </c>
      <c r="V83" s="78" t="n">
        <f aca="false">IF(AND(ISNUMBER($A83),$A83&gt;=V$6,$A83&lt;=V$7),IFERROR(V$10*2/(SQRT(2*PI())*(V$8+V$9))*EXP(-0.5*(($A83-V$5)/IF($A83&lt;V$5,V$8,V$9))^2),0),0)</f>
        <v>0</v>
      </c>
      <c r="W83" s="78" t="n">
        <f aca="false">IF(AND(ISNUMBER($A83),$A83&gt;=W$6,$A83&lt;=W$7),IFERROR(W$10*2/(SQRT(2*PI())*(W$8+W$9))*EXP(-0.5*(($A83-W$5)/IF($A83&lt;W$5,W$8,W$9))^2),0),0)</f>
        <v>0</v>
      </c>
      <c r="X83" s="78" t="n">
        <f aca="false">IF(AND(ISNUMBER($A83),$A83&gt;=X$6,$A83&lt;=X$7),IFERROR(X$10*2/(SQRT(2*PI())*(X$8+X$9))*EXP(-0.5*(($A83-X$5)/IF($A83&lt;X$5,X$8,X$9))^2),0),0)</f>
        <v>0</v>
      </c>
      <c r="Y83" s="78" t="n">
        <f aca="false">IF(AND(ISNUMBER($A83),$A83&gt;=Y$6,$A83&lt;=Y$7),IFERROR(Y$10*2/(SQRT(2*PI())*(Y$8+Y$9))*EXP(-0.5*(($A83-Y$5)/IF($A83&lt;Y$5,Y$8,Y$9))^2),0),0)</f>
        <v>0</v>
      </c>
      <c r="Z83" s="78" t="n">
        <f aca="false">IF(AND(ISNUMBER($A83),$A83&gt;=Z$6,$A83&lt;=Z$7),IFERROR(Z$10*2/(SQRT(2*PI())*(Z$8+Z$9))*EXP(-0.5*(($A83-Z$5)/IF($A83&lt;Z$5,Z$8,Z$9))^2),0),0)</f>
        <v>0</v>
      </c>
      <c r="AA83" s="78" t="n">
        <f aca="false">IF(AND(ISNUMBER($A83),$A83&gt;=AA$6,$A83&lt;=AA$7),IFERROR(AA$10*2/(SQRT(2*PI())*(AA$8+AA$9))*EXP(-0.5*(($A83-AA$5)/IF($A83&lt;AA$5,AA$8,AA$9))^2),0),0)</f>
        <v>0</v>
      </c>
      <c r="AB83" s="78" t="n">
        <f aca="false">IF(AND(ISNUMBER($A83),$A83&gt;=AB$6,$A83&lt;=AB$7),IFERROR(AB$10*2/(SQRT(2*PI())*(AB$8+AB$9))*EXP(-0.5*(($A83-AB$5)/IF($A83&lt;AB$5,AB$8,AB$9))^2),0),0)</f>
        <v>0</v>
      </c>
      <c r="AC83" s="78" t="n">
        <f aca="false">IF(AND(ISNUMBER($A83),$A83&gt;=AC$6,$A83&lt;=AC$7),IFERROR(AC$10*2/(SQRT(2*PI())*(AC$8+AC$9))*EXP(-0.5*(($A83-AC$5)/IF($A83&lt;AC$5,AC$8,AC$9))^2),0),0)</f>
        <v>0</v>
      </c>
      <c r="AD83" s="78" t="n">
        <f aca="false">IF(AND(ISNUMBER($A83),$A83&gt;=AD$6,$A83&lt;=AD$7),IFERROR(AD$10*2/(SQRT(2*PI())*(AD$8+AD$9))*EXP(-0.5*(($A83-AD$5)/IF($A83&lt;AD$5,AD$8,AD$9))^2),0),0)</f>
        <v>0</v>
      </c>
      <c r="AE83" s="78" t="n">
        <f aca="false">IF(AND(ISNUMBER($A83),$A83&gt;=AE$6,$A83&lt;=AE$7),IFERROR(AE$10*2/(SQRT(2*PI())*(AE$8+AE$9))*EXP(-0.5*(($A83-AE$5)/IF($A83&lt;AE$5,AE$8,AE$9))^2),0),0)</f>
        <v>0</v>
      </c>
      <c r="AF83" s="78" t="n">
        <f aca="false">IF(AND(ISNUMBER($A83),$A83&gt;=AF$6,$A83&lt;=AF$7),IFERROR(AF$10*2/(SQRT(2*PI())*(AF$8+AF$9))*EXP(-0.5*(($A83-AF$5)/IF($A83&lt;AF$5,AF$8,AF$9))^2),0),0)</f>
        <v>0</v>
      </c>
      <c r="AG83" s="78" t="n">
        <f aca="false">IF(AND(ISNUMBER($A83),$A83&gt;=AG$6,$A83&lt;=AG$7),IFERROR(AG$10*2/(SQRT(2*PI())*(AG$8+AG$9))*EXP(-0.5*(($A83-AG$5)/IF($A83&lt;AG$5,AG$8,AG$9))^2),0),0)</f>
        <v>0</v>
      </c>
      <c r="AH83" s="78" t="n">
        <f aca="false">IF(AND(ISNUMBER($A83),$A83&gt;=AH$6,$A83&lt;=AH$7),IFERROR(AH$10*2/(SQRT(2*PI())*(AH$8+AH$9))*EXP(-0.5*(($A83-AH$5)/IF($A83&lt;AH$5,AH$8,AH$9))^2),0),0)</f>
        <v>0</v>
      </c>
      <c r="AI83" s="78" t="n">
        <f aca="false">IF(AND(ISNUMBER($A83),$A83&gt;=AI$6,$A83&lt;=AI$7),IFERROR(AI$10*2/(SQRT(2*PI())*(AI$8+AI$9))*EXP(-0.5*(($A83-AI$5)/IF($A83&lt;AI$5,AI$8,AI$9))^2),0),0)</f>
        <v>0</v>
      </c>
      <c r="AJ83" s="78" t="n">
        <f aca="false">IF(AND(ISNUMBER($A83),$A83&gt;=AJ$6,$A83&lt;=AJ$7),IFERROR(AJ$10*2/(SQRT(2*PI())*(AJ$8+AJ$9))*EXP(-0.5*(($A83-AJ$5)/IF($A83&lt;AJ$5,AJ$8,AJ$9))^2),0),0)</f>
        <v>0</v>
      </c>
      <c r="AK83" s="78" t="n">
        <f aca="false">IF(AND(ISNUMBER($A83),$A83&gt;=AK$6,$A83&lt;=AK$7),IFERROR(AK$10*2/(SQRT(2*PI())*(AK$8+AK$9))*EXP(-0.5*(($A83-AK$5)/IF($A83&lt;AK$5,AK$8,AK$9))^2),0),0)</f>
        <v>0</v>
      </c>
      <c r="AL83" s="78" t="n">
        <f aca="false">IF(AND(ISNUMBER($A83),$A83&gt;=AL$6,$A83&lt;=AL$7),IFERROR(AL$10*2/(SQRT(2*PI())*(AL$8+AL$9))*EXP(-0.5*(($A83-AL$5)/IF($A83&lt;AL$5,AL$8,AL$9))^2),0),0)</f>
        <v>0</v>
      </c>
      <c r="AM83" s="78" t="n">
        <f aca="false">IF(AND(ISNUMBER($A83),$A83&gt;=AM$6,$A83&lt;=AM$7),IFERROR(AM$10*2/(SQRT(2*PI())*(AM$8+AM$9))*EXP(-0.5*(($A83-AM$5)/IF($A83&lt;AM$5,AM$8,AM$9))^2),0),0)</f>
        <v>0</v>
      </c>
      <c r="AN83" s="78" t="n">
        <f aca="false">IF(AND(ISNUMBER($A83),$A83&gt;=AN$6,$A83&lt;=AN$7),IFERROR(AN$10*2/(SQRT(2*PI())*(AN$8+AN$9))*EXP(-0.5*(($A83-AN$5)/IF($A83&lt;AN$5,AN$8,AN$9))^2),0),0)</f>
        <v>0</v>
      </c>
      <c r="AO83" s="78" t="n">
        <f aca="false">IF(AND(ISNUMBER($A83),$A83&gt;=AO$6,$A83&lt;=AO$7),IFERROR(AO$10*2/(SQRT(2*PI())*(AO$8+AO$9))*EXP(-0.5*(($A83-AO$5)/IF($A83&lt;AO$5,AO$8,AO$9))^2),0),0)</f>
        <v>0</v>
      </c>
      <c r="AP83" s="78" t="n">
        <f aca="false">IF(AND(ISNUMBER($A83),$A83&gt;=AP$6,$A83&lt;=AP$7),IFERROR(AP$10*2/(SQRT(2*PI())*(AP$8+AP$9))*EXP(-0.5*(($A83-AP$5)/IF($A83&lt;AP$5,AP$8,AP$9))^2),0),0)</f>
        <v>0</v>
      </c>
      <c r="AQ83" s="78" t="n">
        <f aca="false">IF(AND(ISNUMBER($A83),$A83&gt;=AQ$6,$A83&lt;=AQ$7),IFERROR(AQ$10*2/(SQRT(2*PI())*(AQ$8+AQ$9))*EXP(-0.5*(($A83-AQ$5)/IF($A83&lt;AQ$5,AQ$8,AQ$9))^2),0),0)</f>
        <v>0</v>
      </c>
      <c r="AR83" s="78" t="n">
        <f aca="false">IF(AND(ISNUMBER($A83),$A83&gt;=AR$6,$A83&lt;=AR$7),IFERROR(AR$10*2/(SQRT(2*PI())*(AR$8+AR$9))*EXP(-0.5*(($A83-AR$5)/IF($A83&lt;AR$5,AR$8,AR$9))^2),0),0)</f>
        <v>0</v>
      </c>
      <c r="AS83" s="78" t="n">
        <f aca="false">IF(AND(ISNUMBER($A83),$A83&gt;=AS$6,$A83&lt;=AS$7),IFERROR(AS$10*2/(SQRT(2*PI())*(AS$8+AS$9))*EXP(-0.5*(($A83-AS$5)/IF($A83&lt;AS$5,AS$8,AS$9))^2),0),0)</f>
        <v>0</v>
      </c>
      <c r="AT83" s="78" t="n">
        <f aca="false">IF(AND(ISNUMBER($A83),$A83&gt;=AT$6,$A83&lt;=AT$7),IFERROR(AT$10*2/(SQRT(2*PI())*(AT$8+AT$9))*EXP(-0.5*(($A83-AT$5)/IF($A83&lt;AT$5,AT$8,AT$9))^2),0),0)</f>
        <v>0</v>
      </c>
      <c r="AU83" s="78" t="n">
        <f aca="false">IF(AND(ISNUMBER($A83),$A83&gt;=AU$6,$A83&lt;=AU$7),IFERROR(AU$10*2/(SQRT(2*PI())*(AU$8+AU$9))*EXP(-0.5*(($A83-AU$5)/IF($A83&lt;AU$5,AU$8,AU$9))^2),0),0)</f>
        <v>0</v>
      </c>
      <c r="AV83" s="78" t="n">
        <f aca="false">IF(AND(ISNUMBER($A83),$A83&gt;=AV$6,$A83&lt;=AV$7),IFERROR(AV$10*2/(SQRT(2*PI())*(AV$8+AV$9))*EXP(-0.5*(($A83-AV$5)/IF($A83&lt;AV$5,AV$8,AV$9))^2),0),0)</f>
        <v>0</v>
      </c>
      <c r="AW83" s="78" t="n">
        <f aca="false">IF(AND(ISNUMBER($A83),$A83&gt;=AW$6,$A83&lt;=AW$7),IFERROR(AW$10*2/(SQRT(2*PI())*(AW$8+AW$9))*EXP(-0.5*(($A83-AW$5)/IF($A83&lt;AW$5,AW$8,AW$9))^2),0),0)</f>
        <v>0</v>
      </c>
      <c r="AX83" s="78" t="n">
        <f aca="false">IF(AND(ISNUMBER($A83),$A83&gt;=AX$6,$A83&lt;=AX$7),IFERROR(AX$10*2/(SQRT(2*PI())*(AX$8+AX$9))*EXP(-0.5*(($A83-AX$5)/IF($A83&lt;AX$5,AX$8,AX$9))^2),0),0)</f>
        <v>0</v>
      </c>
      <c r="AY83" s="78" t="n">
        <f aca="false">IF(AND(ISNUMBER($A83),$A83&gt;=AY$6,$A83&lt;=AY$7),IFERROR(AY$10*2/(SQRT(2*PI())*(AY$8+AY$9))*EXP(-0.5*(($A83-AY$5)/IF($A83&lt;AY$5,AY$8,AY$9))^2),0),0)</f>
        <v>0</v>
      </c>
      <c r="AZ83" s="78" t="n">
        <f aca="false">IF(AND(ISNUMBER($A83),$A83&gt;=AZ$6,$A83&lt;=AZ$7),IFERROR(AZ$10*2/(SQRT(2*PI())*(AZ$8+AZ$9))*EXP(-0.5*(($A83-AZ$5)/IF($A83&lt;AZ$5,AZ$8,AZ$9))^2),0),0)</f>
        <v>0</v>
      </c>
      <c r="BA83" s="78" t="n">
        <f aca="false">IF(AND(ISNUMBER($A83),$A83&gt;=BA$6,$A83&lt;=BA$7),IFERROR(BA$10*2/(SQRT(2*PI())*(BA$8+BA$9))*EXP(-0.5*(($A83-BA$5)/IF($A83&lt;BA$5,BA$8,BA$9))^2),0),0)</f>
        <v>0</v>
      </c>
    </row>
    <row r="84" customFormat="false" ht="15" hidden="false" customHeight="false" outlineLevel="0" collapsed="false">
      <c r="A84" s="73" t="str">
        <f aca="false">IF(ISNUMBER('Batch Matches'!D84),'Batch Matches'!D84,"")</f>
        <v/>
      </c>
      <c r="B84" s="78" t="n">
        <f aca="false">SUM(G84:BA84)</f>
        <v>0</v>
      </c>
      <c r="C84" s="78" t="n">
        <f aca="false">MAX(G84:BA84)</f>
        <v>0</v>
      </c>
      <c r="D84" s="72" t="str">
        <f aca="false">IF(B84=0,"",MATCH(C84,G84:BA84,0))</f>
        <v/>
      </c>
      <c r="E84" s="78" t="n">
        <f aca="false">LARGE(G84:BA84,2)</f>
        <v>0</v>
      </c>
      <c r="F84" s="72" t="str">
        <f aca="false">IF(E84=0,"",MATCH(E84,G84:BA84,0))</f>
        <v/>
      </c>
      <c r="G84" s="78" t="n">
        <f aca="false">IF(AND(ISNUMBER($A84),$A84&gt;=G$6,$A84&lt;=G$7),IFERROR(G$10*2/(SQRT(2*PI())*(G$8+G$9))*EXP(-0.5*(($A84-G$5)/IF($A84&lt;G$5,G$8,G$9))^2),0),0)</f>
        <v>0</v>
      </c>
      <c r="H84" s="78" t="n">
        <f aca="false">IF(AND(ISNUMBER($A84),$A84&gt;=H$6,$A84&lt;=H$7),IFERROR(H$10*2/(SQRT(2*PI())*(H$8+H$9))*EXP(-0.5*(($A84-H$5)/IF($A84&lt;H$5,H$8,H$9))^2),0),0)</f>
        <v>0</v>
      </c>
      <c r="I84" s="78" t="n">
        <f aca="false">IF(AND(ISNUMBER($A84),$A84&gt;=I$6,$A84&lt;=I$7),IFERROR(I$10*2/(SQRT(2*PI())*(I$8+I$9))*EXP(-0.5*(($A84-I$5)/IF($A84&lt;I$5,I$8,I$9))^2),0),0)</f>
        <v>0</v>
      </c>
      <c r="J84" s="78" t="n">
        <f aca="false">IF(AND(ISNUMBER($A84),$A84&gt;=J$6,$A84&lt;=J$7),IFERROR(J$10*2/(SQRT(2*PI())*(J$8+J$9))*EXP(-0.5*(($A84-J$5)/IF($A84&lt;J$5,J$8,J$9))^2),0),0)</f>
        <v>0</v>
      </c>
      <c r="K84" s="78" t="n">
        <f aca="false">IF(AND(ISNUMBER($A84),$A84&gt;=K$6,$A84&lt;=K$7),IFERROR(K$10*2/(SQRT(2*PI())*(K$8+K$9))*EXP(-0.5*(($A84-K$5)/IF($A84&lt;K$5,K$8,K$9))^2),0),0)</f>
        <v>0</v>
      </c>
      <c r="L84" s="78" t="n">
        <f aca="false">IF(AND(ISNUMBER($A84),$A84&gt;=L$6,$A84&lt;=L$7),IFERROR(L$10*2/(SQRT(2*PI())*(L$8+L$9))*EXP(-0.5*(($A84-L$5)/IF($A84&lt;L$5,L$8,L$9))^2),0),0)</f>
        <v>0</v>
      </c>
      <c r="M84" s="78" t="n">
        <f aca="false">IF(AND(ISNUMBER($A84),$A84&gt;=M$6,$A84&lt;=M$7),IFERROR(M$10*2/(SQRT(2*PI())*(M$8+M$9))*EXP(-0.5*(($A84-M$5)/IF($A84&lt;M$5,M$8,M$9))^2),0),0)</f>
        <v>0</v>
      </c>
      <c r="N84" s="78" t="n">
        <f aca="false">IF(AND(ISNUMBER($A84),$A84&gt;=N$6,$A84&lt;=N$7),IFERROR(N$10*2/(SQRT(2*PI())*(N$8+N$9))*EXP(-0.5*(($A84-N$5)/IF($A84&lt;N$5,N$8,N$9))^2),0),0)</f>
        <v>0</v>
      </c>
      <c r="O84" s="78" t="n">
        <f aca="false">IF(AND(ISNUMBER($A84),$A84&gt;=O$6,$A84&lt;=O$7),IFERROR(O$10*2/(SQRT(2*PI())*(O$8+O$9))*EXP(-0.5*(($A84-O$5)/IF($A84&lt;O$5,O$8,O$9))^2),0),0)</f>
        <v>0</v>
      </c>
      <c r="P84" s="78" t="n">
        <f aca="false">IF(AND(ISNUMBER($A84),$A84&gt;=P$6,$A84&lt;=P$7),IFERROR(P$10*2/(SQRT(2*PI())*(P$8+P$9))*EXP(-0.5*(($A84-P$5)/IF($A84&lt;P$5,P$8,P$9))^2),0),0)</f>
        <v>0</v>
      </c>
      <c r="Q84" s="78" t="n">
        <f aca="false">IF(AND(ISNUMBER($A84),$A84&gt;=Q$6,$A84&lt;=Q$7),IFERROR(Q$10*2/(SQRT(2*PI())*(Q$8+Q$9))*EXP(-0.5*(($A84-Q$5)/IF($A84&lt;Q$5,Q$8,Q$9))^2),0),0)</f>
        <v>0</v>
      </c>
      <c r="R84" s="78" t="n">
        <f aca="false">IF(AND(ISNUMBER($A84),$A84&gt;=R$6,$A84&lt;=R$7),IFERROR(R$10*2/(SQRT(2*PI())*(R$8+R$9))*EXP(-0.5*(($A84-R$5)/IF($A84&lt;R$5,R$8,R$9))^2),0),0)</f>
        <v>0</v>
      </c>
      <c r="S84" s="78" t="n">
        <f aca="false">IF(AND(ISNUMBER($A84),$A84&gt;=S$6,$A84&lt;=S$7),IFERROR(S$10*2/(SQRT(2*PI())*(S$8+S$9))*EXP(-0.5*(($A84-S$5)/IF($A84&lt;S$5,S$8,S$9))^2),0),0)</f>
        <v>0</v>
      </c>
      <c r="T84" s="78" t="n">
        <f aca="false">IF(AND(ISNUMBER($A84),$A84&gt;=T$6,$A84&lt;=T$7),IFERROR(T$10*2/(SQRT(2*PI())*(T$8+T$9))*EXP(-0.5*(($A84-T$5)/IF($A84&lt;T$5,T$8,T$9))^2),0),0)</f>
        <v>0</v>
      </c>
      <c r="U84" s="78" t="n">
        <f aca="false">IF(AND(ISNUMBER($A84),$A84&gt;=U$6,$A84&lt;=U$7),IFERROR(U$10*2/(SQRT(2*PI())*(U$8+U$9))*EXP(-0.5*(($A84-U$5)/IF($A84&lt;U$5,U$8,U$9))^2),0),0)</f>
        <v>0</v>
      </c>
      <c r="V84" s="78" t="n">
        <f aca="false">IF(AND(ISNUMBER($A84),$A84&gt;=V$6,$A84&lt;=V$7),IFERROR(V$10*2/(SQRT(2*PI())*(V$8+V$9))*EXP(-0.5*(($A84-V$5)/IF($A84&lt;V$5,V$8,V$9))^2),0),0)</f>
        <v>0</v>
      </c>
      <c r="W84" s="78" t="n">
        <f aca="false">IF(AND(ISNUMBER($A84),$A84&gt;=W$6,$A84&lt;=W$7),IFERROR(W$10*2/(SQRT(2*PI())*(W$8+W$9))*EXP(-0.5*(($A84-W$5)/IF($A84&lt;W$5,W$8,W$9))^2),0),0)</f>
        <v>0</v>
      </c>
      <c r="X84" s="78" t="n">
        <f aca="false">IF(AND(ISNUMBER($A84),$A84&gt;=X$6,$A84&lt;=X$7),IFERROR(X$10*2/(SQRT(2*PI())*(X$8+X$9))*EXP(-0.5*(($A84-X$5)/IF($A84&lt;X$5,X$8,X$9))^2),0),0)</f>
        <v>0</v>
      </c>
      <c r="Y84" s="78" t="n">
        <f aca="false">IF(AND(ISNUMBER($A84),$A84&gt;=Y$6,$A84&lt;=Y$7),IFERROR(Y$10*2/(SQRT(2*PI())*(Y$8+Y$9))*EXP(-0.5*(($A84-Y$5)/IF($A84&lt;Y$5,Y$8,Y$9))^2),0),0)</f>
        <v>0</v>
      </c>
      <c r="Z84" s="78" t="n">
        <f aca="false">IF(AND(ISNUMBER($A84),$A84&gt;=Z$6,$A84&lt;=Z$7),IFERROR(Z$10*2/(SQRT(2*PI())*(Z$8+Z$9))*EXP(-0.5*(($A84-Z$5)/IF($A84&lt;Z$5,Z$8,Z$9))^2),0),0)</f>
        <v>0</v>
      </c>
      <c r="AA84" s="78" t="n">
        <f aca="false">IF(AND(ISNUMBER($A84),$A84&gt;=AA$6,$A84&lt;=AA$7),IFERROR(AA$10*2/(SQRT(2*PI())*(AA$8+AA$9))*EXP(-0.5*(($A84-AA$5)/IF($A84&lt;AA$5,AA$8,AA$9))^2),0),0)</f>
        <v>0</v>
      </c>
      <c r="AB84" s="78" t="n">
        <f aca="false">IF(AND(ISNUMBER($A84),$A84&gt;=AB$6,$A84&lt;=AB$7),IFERROR(AB$10*2/(SQRT(2*PI())*(AB$8+AB$9))*EXP(-0.5*(($A84-AB$5)/IF($A84&lt;AB$5,AB$8,AB$9))^2),0),0)</f>
        <v>0</v>
      </c>
      <c r="AC84" s="78" t="n">
        <f aca="false">IF(AND(ISNUMBER($A84),$A84&gt;=AC$6,$A84&lt;=AC$7),IFERROR(AC$10*2/(SQRT(2*PI())*(AC$8+AC$9))*EXP(-0.5*(($A84-AC$5)/IF($A84&lt;AC$5,AC$8,AC$9))^2),0),0)</f>
        <v>0</v>
      </c>
      <c r="AD84" s="78" t="n">
        <f aca="false">IF(AND(ISNUMBER($A84),$A84&gt;=AD$6,$A84&lt;=AD$7),IFERROR(AD$10*2/(SQRT(2*PI())*(AD$8+AD$9))*EXP(-0.5*(($A84-AD$5)/IF($A84&lt;AD$5,AD$8,AD$9))^2),0),0)</f>
        <v>0</v>
      </c>
      <c r="AE84" s="78" t="n">
        <f aca="false">IF(AND(ISNUMBER($A84),$A84&gt;=AE$6,$A84&lt;=AE$7),IFERROR(AE$10*2/(SQRT(2*PI())*(AE$8+AE$9))*EXP(-0.5*(($A84-AE$5)/IF($A84&lt;AE$5,AE$8,AE$9))^2),0),0)</f>
        <v>0</v>
      </c>
      <c r="AF84" s="78" t="n">
        <f aca="false">IF(AND(ISNUMBER($A84),$A84&gt;=AF$6,$A84&lt;=AF$7),IFERROR(AF$10*2/(SQRT(2*PI())*(AF$8+AF$9))*EXP(-0.5*(($A84-AF$5)/IF($A84&lt;AF$5,AF$8,AF$9))^2),0),0)</f>
        <v>0</v>
      </c>
      <c r="AG84" s="78" t="n">
        <f aca="false">IF(AND(ISNUMBER($A84),$A84&gt;=AG$6,$A84&lt;=AG$7),IFERROR(AG$10*2/(SQRT(2*PI())*(AG$8+AG$9))*EXP(-0.5*(($A84-AG$5)/IF($A84&lt;AG$5,AG$8,AG$9))^2),0),0)</f>
        <v>0</v>
      </c>
      <c r="AH84" s="78" t="n">
        <f aca="false">IF(AND(ISNUMBER($A84),$A84&gt;=AH$6,$A84&lt;=AH$7),IFERROR(AH$10*2/(SQRT(2*PI())*(AH$8+AH$9))*EXP(-0.5*(($A84-AH$5)/IF($A84&lt;AH$5,AH$8,AH$9))^2),0),0)</f>
        <v>0</v>
      </c>
      <c r="AI84" s="78" t="n">
        <f aca="false">IF(AND(ISNUMBER($A84),$A84&gt;=AI$6,$A84&lt;=AI$7),IFERROR(AI$10*2/(SQRT(2*PI())*(AI$8+AI$9))*EXP(-0.5*(($A84-AI$5)/IF($A84&lt;AI$5,AI$8,AI$9))^2),0),0)</f>
        <v>0</v>
      </c>
      <c r="AJ84" s="78" t="n">
        <f aca="false">IF(AND(ISNUMBER($A84),$A84&gt;=AJ$6,$A84&lt;=AJ$7),IFERROR(AJ$10*2/(SQRT(2*PI())*(AJ$8+AJ$9))*EXP(-0.5*(($A84-AJ$5)/IF($A84&lt;AJ$5,AJ$8,AJ$9))^2),0),0)</f>
        <v>0</v>
      </c>
      <c r="AK84" s="78" t="n">
        <f aca="false">IF(AND(ISNUMBER($A84),$A84&gt;=AK$6,$A84&lt;=AK$7),IFERROR(AK$10*2/(SQRT(2*PI())*(AK$8+AK$9))*EXP(-0.5*(($A84-AK$5)/IF($A84&lt;AK$5,AK$8,AK$9))^2),0),0)</f>
        <v>0</v>
      </c>
      <c r="AL84" s="78" t="n">
        <f aca="false">IF(AND(ISNUMBER($A84),$A84&gt;=AL$6,$A84&lt;=AL$7),IFERROR(AL$10*2/(SQRT(2*PI())*(AL$8+AL$9))*EXP(-0.5*(($A84-AL$5)/IF($A84&lt;AL$5,AL$8,AL$9))^2),0),0)</f>
        <v>0</v>
      </c>
      <c r="AM84" s="78" t="n">
        <f aca="false">IF(AND(ISNUMBER($A84),$A84&gt;=AM$6,$A84&lt;=AM$7),IFERROR(AM$10*2/(SQRT(2*PI())*(AM$8+AM$9))*EXP(-0.5*(($A84-AM$5)/IF($A84&lt;AM$5,AM$8,AM$9))^2),0),0)</f>
        <v>0</v>
      </c>
      <c r="AN84" s="78" t="n">
        <f aca="false">IF(AND(ISNUMBER($A84),$A84&gt;=AN$6,$A84&lt;=AN$7),IFERROR(AN$10*2/(SQRT(2*PI())*(AN$8+AN$9))*EXP(-0.5*(($A84-AN$5)/IF($A84&lt;AN$5,AN$8,AN$9))^2),0),0)</f>
        <v>0</v>
      </c>
      <c r="AO84" s="78" t="n">
        <f aca="false">IF(AND(ISNUMBER($A84),$A84&gt;=AO$6,$A84&lt;=AO$7),IFERROR(AO$10*2/(SQRT(2*PI())*(AO$8+AO$9))*EXP(-0.5*(($A84-AO$5)/IF($A84&lt;AO$5,AO$8,AO$9))^2),0),0)</f>
        <v>0</v>
      </c>
      <c r="AP84" s="78" t="n">
        <f aca="false">IF(AND(ISNUMBER($A84),$A84&gt;=AP$6,$A84&lt;=AP$7),IFERROR(AP$10*2/(SQRT(2*PI())*(AP$8+AP$9))*EXP(-0.5*(($A84-AP$5)/IF($A84&lt;AP$5,AP$8,AP$9))^2),0),0)</f>
        <v>0</v>
      </c>
      <c r="AQ84" s="78" t="n">
        <f aca="false">IF(AND(ISNUMBER($A84),$A84&gt;=AQ$6,$A84&lt;=AQ$7),IFERROR(AQ$10*2/(SQRT(2*PI())*(AQ$8+AQ$9))*EXP(-0.5*(($A84-AQ$5)/IF($A84&lt;AQ$5,AQ$8,AQ$9))^2),0),0)</f>
        <v>0</v>
      </c>
      <c r="AR84" s="78" t="n">
        <f aca="false">IF(AND(ISNUMBER($A84),$A84&gt;=AR$6,$A84&lt;=AR$7),IFERROR(AR$10*2/(SQRT(2*PI())*(AR$8+AR$9))*EXP(-0.5*(($A84-AR$5)/IF($A84&lt;AR$5,AR$8,AR$9))^2),0),0)</f>
        <v>0</v>
      </c>
      <c r="AS84" s="78" t="n">
        <f aca="false">IF(AND(ISNUMBER($A84),$A84&gt;=AS$6,$A84&lt;=AS$7),IFERROR(AS$10*2/(SQRT(2*PI())*(AS$8+AS$9))*EXP(-0.5*(($A84-AS$5)/IF($A84&lt;AS$5,AS$8,AS$9))^2),0),0)</f>
        <v>0</v>
      </c>
      <c r="AT84" s="78" t="n">
        <f aca="false">IF(AND(ISNUMBER($A84),$A84&gt;=AT$6,$A84&lt;=AT$7),IFERROR(AT$10*2/(SQRT(2*PI())*(AT$8+AT$9))*EXP(-0.5*(($A84-AT$5)/IF($A84&lt;AT$5,AT$8,AT$9))^2),0),0)</f>
        <v>0</v>
      </c>
      <c r="AU84" s="78" t="n">
        <f aca="false">IF(AND(ISNUMBER($A84),$A84&gt;=AU$6,$A84&lt;=AU$7),IFERROR(AU$10*2/(SQRT(2*PI())*(AU$8+AU$9))*EXP(-0.5*(($A84-AU$5)/IF($A84&lt;AU$5,AU$8,AU$9))^2),0),0)</f>
        <v>0</v>
      </c>
      <c r="AV84" s="78" t="n">
        <f aca="false">IF(AND(ISNUMBER($A84),$A84&gt;=AV$6,$A84&lt;=AV$7),IFERROR(AV$10*2/(SQRT(2*PI())*(AV$8+AV$9))*EXP(-0.5*(($A84-AV$5)/IF($A84&lt;AV$5,AV$8,AV$9))^2),0),0)</f>
        <v>0</v>
      </c>
      <c r="AW84" s="78" t="n">
        <f aca="false">IF(AND(ISNUMBER($A84),$A84&gt;=AW$6,$A84&lt;=AW$7),IFERROR(AW$10*2/(SQRT(2*PI())*(AW$8+AW$9))*EXP(-0.5*(($A84-AW$5)/IF($A84&lt;AW$5,AW$8,AW$9))^2),0),0)</f>
        <v>0</v>
      </c>
      <c r="AX84" s="78" t="n">
        <f aca="false">IF(AND(ISNUMBER($A84),$A84&gt;=AX$6,$A84&lt;=AX$7),IFERROR(AX$10*2/(SQRT(2*PI())*(AX$8+AX$9))*EXP(-0.5*(($A84-AX$5)/IF($A84&lt;AX$5,AX$8,AX$9))^2),0),0)</f>
        <v>0</v>
      </c>
      <c r="AY84" s="78" t="n">
        <f aca="false">IF(AND(ISNUMBER($A84),$A84&gt;=AY$6,$A84&lt;=AY$7),IFERROR(AY$10*2/(SQRT(2*PI())*(AY$8+AY$9))*EXP(-0.5*(($A84-AY$5)/IF($A84&lt;AY$5,AY$8,AY$9))^2),0),0)</f>
        <v>0</v>
      </c>
      <c r="AZ84" s="78" t="n">
        <f aca="false">IF(AND(ISNUMBER($A84),$A84&gt;=AZ$6,$A84&lt;=AZ$7),IFERROR(AZ$10*2/(SQRT(2*PI())*(AZ$8+AZ$9))*EXP(-0.5*(($A84-AZ$5)/IF($A84&lt;AZ$5,AZ$8,AZ$9))^2),0),0)</f>
        <v>0</v>
      </c>
      <c r="BA84" s="78" t="n">
        <f aca="false">IF(AND(ISNUMBER($A84),$A84&gt;=BA$6,$A84&lt;=BA$7),IFERROR(BA$10*2/(SQRT(2*PI())*(BA$8+BA$9))*EXP(-0.5*(($A84-BA$5)/IF($A84&lt;BA$5,BA$8,BA$9))^2),0),0)</f>
        <v>0</v>
      </c>
    </row>
    <row r="85" customFormat="false" ht="15" hidden="false" customHeight="false" outlineLevel="0" collapsed="false">
      <c r="A85" s="73" t="str">
        <f aca="false">IF(ISNUMBER('Batch Matches'!D85),'Batch Matches'!D85,"")</f>
        <v/>
      </c>
      <c r="B85" s="78" t="n">
        <f aca="false">SUM(G85:BA85)</f>
        <v>0</v>
      </c>
      <c r="C85" s="78" t="n">
        <f aca="false">MAX(G85:BA85)</f>
        <v>0</v>
      </c>
      <c r="D85" s="72" t="str">
        <f aca="false">IF(B85=0,"",MATCH(C85,G85:BA85,0))</f>
        <v/>
      </c>
      <c r="E85" s="78" t="n">
        <f aca="false">LARGE(G85:BA85,2)</f>
        <v>0</v>
      </c>
      <c r="F85" s="72" t="str">
        <f aca="false">IF(E85=0,"",MATCH(E85,G85:BA85,0))</f>
        <v/>
      </c>
      <c r="G85" s="78" t="n">
        <f aca="false">IF(AND(ISNUMBER($A85),$A85&gt;=G$6,$A85&lt;=G$7),IFERROR(G$10*2/(SQRT(2*PI())*(G$8+G$9))*EXP(-0.5*(($A85-G$5)/IF($A85&lt;G$5,G$8,G$9))^2),0),0)</f>
        <v>0</v>
      </c>
      <c r="H85" s="78" t="n">
        <f aca="false">IF(AND(ISNUMBER($A85),$A85&gt;=H$6,$A85&lt;=H$7),IFERROR(H$10*2/(SQRT(2*PI())*(H$8+H$9))*EXP(-0.5*(($A85-H$5)/IF($A85&lt;H$5,H$8,H$9))^2),0),0)</f>
        <v>0</v>
      </c>
      <c r="I85" s="78" t="n">
        <f aca="false">IF(AND(ISNUMBER($A85),$A85&gt;=I$6,$A85&lt;=I$7),IFERROR(I$10*2/(SQRT(2*PI())*(I$8+I$9))*EXP(-0.5*(($A85-I$5)/IF($A85&lt;I$5,I$8,I$9))^2),0),0)</f>
        <v>0</v>
      </c>
      <c r="J85" s="78" t="n">
        <f aca="false">IF(AND(ISNUMBER($A85),$A85&gt;=J$6,$A85&lt;=J$7),IFERROR(J$10*2/(SQRT(2*PI())*(J$8+J$9))*EXP(-0.5*(($A85-J$5)/IF($A85&lt;J$5,J$8,J$9))^2),0),0)</f>
        <v>0</v>
      </c>
      <c r="K85" s="78" t="n">
        <f aca="false">IF(AND(ISNUMBER($A85),$A85&gt;=K$6,$A85&lt;=K$7),IFERROR(K$10*2/(SQRT(2*PI())*(K$8+K$9))*EXP(-0.5*(($A85-K$5)/IF($A85&lt;K$5,K$8,K$9))^2),0),0)</f>
        <v>0</v>
      </c>
      <c r="L85" s="78" t="n">
        <f aca="false">IF(AND(ISNUMBER($A85),$A85&gt;=L$6,$A85&lt;=L$7),IFERROR(L$10*2/(SQRT(2*PI())*(L$8+L$9))*EXP(-0.5*(($A85-L$5)/IF($A85&lt;L$5,L$8,L$9))^2),0),0)</f>
        <v>0</v>
      </c>
      <c r="M85" s="78" t="n">
        <f aca="false">IF(AND(ISNUMBER($A85),$A85&gt;=M$6,$A85&lt;=M$7),IFERROR(M$10*2/(SQRT(2*PI())*(M$8+M$9))*EXP(-0.5*(($A85-M$5)/IF($A85&lt;M$5,M$8,M$9))^2),0),0)</f>
        <v>0</v>
      </c>
      <c r="N85" s="78" t="n">
        <f aca="false">IF(AND(ISNUMBER($A85),$A85&gt;=N$6,$A85&lt;=N$7),IFERROR(N$10*2/(SQRT(2*PI())*(N$8+N$9))*EXP(-0.5*(($A85-N$5)/IF($A85&lt;N$5,N$8,N$9))^2),0),0)</f>
        <v>0</v>
      </c>
      <c r="O85" s="78" t="n">
        <f aca="false">IF(AND(ISNUMBER($A85),$A85&gt;=O$6,$A85&lt;=O$7),IFERROR(O$10*2/(SQRT(2*PI())*(O$8+O$9))*EXP(-0.5*(($A85-O$5)/IF($A85&lt;O$5,O$8,O$9))^2),0),0)</f>
        <v>0</v>
      </c>
      <c r="P85" s="78" t="n">
        <f aca="false">IF(AND(ISNUMBER($A85),$A85&gt;=P$6,$A85&lt;=P$7),IFERROR(P$10*2/(SQRT(2*PI())*(P$8+P$9))*EXP(-0.5*(($A85-P$5)/IF($A85&lt;P$5,P$8,P$9))^2),0),0)</f>
        <v>0</v>
      </c>
      <c r="Q85" s="78" t="n">
        <f aca="false">IF(AND(ISNUMBER($A85),$A85&gt;=Q$6,$A85&lt;=Q$7),IFERROR(Q$10*2/(SQRT(2*PI())*(Q$8+Q$9))*EXP(-0.5*(($A85-Q$5)/IF($A85&lt;Q$5,Q$8,Q$9))^2),0),0)</f>
        <v>0</v>
      </c>
      <c r="R85" s="78" t="n">
        <f aca="false">IF(AND(ISNUMBER($A85),$A85&gt;=R$6,$A85&lt;=R$7),IFERROR(R$10*2/(SQRT(2*PI())*(R$8+R$9))*EXP(-0.5*(($A85-R$5)/IF($A85&lt;R$5,R$8,R$9))^2),0),0)</f>
        <v>0</v>
      </c>
      <c r="S85" s="78" t="n">
        <f aca="false">IF(AND(ISNUMBER($A85),$A85&gt;=S$6,$A85&lt;=S$7),IFERROR(S$10*2/(SQRT(2*PI())*(S$8+S$9))*EXP(-0.5*(($A85-S$5)/IF($A85&lt;S$5,S$8,S$9))^2),0),0)</f>
        <v>0</v>
      </c>
      <c r="T85" s="78" t="n">
        <f aca="false">IF(AND(ISNUMBER($A85),$A85&gt;=T$6,$A85&lt;=T$7),IFERROR(T$10*2/(SQRT(2*PI())*(T$8+T$9))*EXP(-0.5*(($A85-T$5)/IF($A85&lt;T$5,T$8,T$9))^2),0),0)</f>
        <v>0</v>
      </c>
      <c r="U85" s="78" t="n">
        <f aca="false">IF(AND(ISNUMBER($A85),$A85&gt;=U$6,$A85&lt;=U$7),IFERROR(U$10*2/(SQRT(2*PI())*(U$8+U$9))*EXP(-0.5*(($A85-U$5)/IF($A85&lt;U$5,U$8,U$9))^2),0),0)</f>
        <v>0</v>
      </c>
      <c r="V85" s="78" t="n">
        <f aca="false">IF(AND(ISNUMBER($A85),$A85&gt;=V$6,$A85&lt;=V$7),IFERROR(V$10*2/(SQRT(2*PI())*(V$8+V$9))*EXP(-0.5*(($A85-V$5)/IF($A85&lt;V$5,V$8,V$9))^2),0),0)</f>
        <v>0</v>
      </c>
      <c r="W85" s="78" t="n">
        <f aca="false">IF(AND(ISNUMBER($A85),$A85&gt;=W$6,$A85&lt;=W$7),IFERROR(W$10*2/(SQRT(2*PI())*(W$8+W$9))*EXP(-0.5*(($A85-W$5)/IF($A85&lt;W$5,W$8,W$9))^2),0),0)</f>
        <v>0</v>
      </c>
      <c r="X85" s="78" t="n">
        <f aca="false">IF(AND(ISNUMBER($A85),$A85&gt;=X$6,$A85&lt;=X$7),IFERROR(X$10*2/(SQRT(2*PI())*(X$8+X$9))*EXP(-0.5*(($A85-X$5)/IF($A85&lt;X$5,X$8,X$9))^2),0),0)</f>
        <v>0</v>
      </c>
      <c r="Y85" s="78" t="n">
        <f aca="false">IF(AND(ISNUMBER($A85),$A85&gt;=Y$6,$A85&lt;=Y$7),IFERROR(Y$10*2/(SQRT(2*PI())*(Y$8+Y$9))*EXP(-0.5*(($A85-Y$5)/IF($A85&lt;Y$5,Y$8,Y$9))^2),0),0)</f>
        <v>0</v>
      </c>
      <c r="Z85" s="78" t="n">
        <f aca="false">IF(AND(ISNUMBER($A85),$A85&gt;=Z$6,$A85&lt;=Z$7),IFERROR(Z$10*2/(SQRT(2*PI())*(Z$8+Z$9))*EXP(-0.5*(($A85-Z$5)/IF($A85&lt;Z$5,Z$8,Z$9))^2),0),0)</f>
        <v>0</v>
      </c>
      <c r="AA85" s="78" t="n">
        <f aca="false">IF(AND(ISNUMBER($A85),$A85&gt;=AA$6,$A85&lt;=AA$7),IFERROR(AA$10*2/(SQRT(2*PI())*(AA$8+AA$9))*EXP(-0.5*(($A85-AA$5)/IF($A85&lt;AA$5,AA$8,AA$9))^2),0),0)</f>
        <v>0</v>
      </c>
      <c r="AB85" s="78" t="n">
        <f aca="false">IF(AND(ISNUMBER($A85),$A85&gt;=AB$6,$A85&lt;=AB$7),IFERROR(AB$10*2/(SQRT(2*PI())*(AB$8+AB$9))*EXP(-0.5*(($A85-AB$5)/IF($A85&lt;AB$5,AB$8,AB$9))^2),0),0)</f>
        <v>0</v>
      </c>
      <c r="AC85" s="78" t="n">
        <f aca="false">IF(AND(ISNUMBER($A85),$A85&gt;=AC$6,$A85&lt;=AC$7),IFERROR(AC$10*2/(SQRT(2*PI())*(AC$8+AC$9))*EXP(-0.5*(($A85-AC$5)/IF($A85&lt;AC$5,AC$8,AC$9))^2),0),0)</f>
        <v>0</v>
      </c>
      <c r="AD85" s="78" t="n">
        <f aca="false">IF(AND(ISNUMBER($A85),$A85&gt;=AD$6,$A85&lt;=AD$7),IFERROR(AD$10*2/(SQRT(2*PI())*(AD$8+AD$9))*EXP(-0.5*(($A85-AD$5)/IF($A85&lt;AD$5,AD$8,AD$9))^2),0),0)</f>
        <v>0</v>
      </c>
      <c r="AE85" s="78" t="n">
        <f aca="false">IF(AND(ISNUMBER($A85),$A85&gt;=AE$6,$A85&lt;=AE$7),IFERROR(AE$10*2/(SQRT(2*PI())*(AE$8+AE$9))*EXP(-0.5*(($A85-AE$5)/IF($A85&lt;AE$5,AE$8,AE$9))^2),0),0)</f>
        <v>0</v>
      </c>
      <c r="AF85" s="78" t="n">
        <f aca="false">IF(AND(ISNUMBER($A85),$A85&gt;=AF$6,$A85&lt;=AF$7),IFERROR(AF$10*2/(SQRT(2*PI())*(AF$8+AF$9))*EXP(-0.5*(($A85-AF$5)/IF($A85&lt;AF$5,AF$8,AF$9))^2),0),0)</f>
        <v>0</v>
      </c>
      <c r="AG85" s="78" t="n">
        <f aca="false">IF(AND(ISNUMBER($A85),$A85&gt;=AG$6,$A85&lt;=AG$7),IFERROR(AG$10*2/(SQRT(2*PI())*(AG$8+AG$9))*EXP(-0.5*(($A85-AG$5)/IF($A85&lt;AG$5,AG$8,AG$9))^2),0),0)</f>
        <v>0</v>
      </c>
      <c r="AH85" s="78" t="n">
        <f aca="false">IF(AND(ISNUMBER($A85),$A85&gt;=AH$6,$A85&lt;=AH$7),IFERROR(AH$10*2/(SQRT(2*PI())*(AH$8+AH$9))*EXP(-0.5*(($A85-AH$5)/IF($A85&lt;AH$5,AH$8,AH$9))^2),0),0)</f>
        <v>0</v>
      </c>
      <c r="AI85" s="78" t="n">
        <f aca="false">IF(AND(ISNUMBER($A85),$A85&gt;=AI$6,$A85&lt;=AI$7),IFERROR(AI$10*2/(SQRT(2*PI())*(AI$8+AI$9))*EXP(-0.5*(($A85-AI$5)/IF($A85&lt;AI$5,AI$8,AI$9))^2),0),0)</f>
        <v>0</v>
      </c>
      <c r="AJ85" s="78" t="n">
        <f aca="false">IF(AND(ISNUMBER($A85),$A85&gt;=AJ$6,$A85&lt;=AJ$7),IFERROR(AJ$10*2/(SQRT(2*PI())*(AJ$8+AJ$9))*EXP(-0.5*(($A85-AJ$5)/IF($A85&lt;AJ$5,AJ$8,AJ$9))^2),0),0)</f>
        <v>0</v>
      </c>
      <c r="AK85" s="78" t="n">
        <f aca="false">IF(AND(ISNUMBER($A85),$A85&gt;=AK$6,$A85&lt;=AK$7),IFERROR(AK$10*2/(SQRT(2*PI())*(AK$8+AK$9))*EXP(-0.5*(($A85-AK$5)/IF($A85&lt;AK$5,AK$8,AK$9))^2),0),0)</f>
        <v>0</v>
      </c>
      <c r="AL85" s="78" t="n">
        <f aca="false">IF(AND(ISNUMBER($A85),$A85&gt;=AL$6,$A85&lt;=AL$7),IFERROR(AL$10*2/(SQRT(2*PI())*(AL$8+AL$9))*EXP(-0.5*(($A85-AL$5)/IF($A85&lt;AL$5,AL$8,AL$9))^2),0),0)</f>
        <v>0</v>
      </c>
      <c r="AM85" s="78" t="n">
        <f aca="false">IF(AND(ISNUMBER($A85),$A85&gt;=AM$6,$A85&lt;=AM$7),IFERROR(AM$10*2/(SQRT(2*PI())*(AM$8+AM$9))*EXP(-0.5*(($A85-AM$5)/IF($A85&lt;AM$5,AM$8,AM$9))^2),0),0)</f>
        <v>0</v>
      </c>
      <c r="AN85" s="78" t="n">
        <f aca="false">IF(AND(ISNUMBER($A85),$A85&gt;=AN$6,$A85&lt;=AN$7),IFERROR(AN$10*2/(SQRT(2*PI())*(AN$8+AN$9))*EXP(-0.5*(($A85-AN$5)/IF($A85&lt;AN$5,AN$8,AN$9))^2),0),0)</f>
        <v>0</v>
      </c>
      <c r="AO85" s="78" t="n">
        <f aca="false">IF(AND(ISNUMBER($A85),$A85&gt;=AO$6,$A85&lt;=AO$7),IFERROR(AO$10*2/(SQRT(2*PI())*(AO$8+AO$9))*EXP(-0.5*(($A85-AO$5)/IF($A85&lt;AO$5,AO$8,AO$9))^2),0),0)</f>
        <v>0</v>
      </c>
      <c r="AP85" s="78" t="n">
        <f aca="false">IF(AND(ISNUMBER($A85),$A85&gt;=AP$6,$A85&lt;=AP$7),IFERROR(AP$10*2/(SQRT(2*PI())*(AP$8+AP$9))*EXP(-0.5*(($A85-AP$5)/IF($A85&lt;AP$5,AP$8,AP$9))^2),0),0)</f>
        <v>0</v>
      </c>
      <c r="AQ85" s="78" t="n">
        <f aca="false">IF(AND(ISNUMBER($A85),$A85&gt;=AQ$6,$A85&lt;=AQ$7),IFERROR(AQ$10*2/(SQRT(2*PI())*(AQ$8+AQ$9))*EXP(-0.5*(($A85-AQ$5)/IF($A85&lt;AQ$5,AQ$8,AQ$9))^2),0),0)</f>
        <v>0</v>
      </c>
      <c r="AR85" s="78" t="n">
        <f aca="false">IF(AND(ISNUMBER($A85),$A85&gt;=AR$6,$A85&lt;=AR$7),IFERROR(AR$10*2/(SQRT(2*PI())*(AR$8+AR$9))*EXP(-0.5*(($A85-AR$5)/IF($A85&lt;AR$5,AR$8,AR$9))^2),0),0)</f>
        <v>0</v>
      </c>
      <c r="AS85" s="78" t="n">
        <f aca="false">IF(AND(ISNUMBER($A85),$A85&gt;=AS$6,$A85&lt;=AS$7),IFERROR(AS$10*2/(SQRT(2*PI())*(AS$8+AS$9))*EXP(-0.5*(($A85-AS$5)/IF($A85&lt;AS$5,AS$8,AS$9))^2),0),0)</f>
        <v>0</v>
      </c>
      <c r="AT85" s="78" t="n">
        <f aca="false">IF(AND(ISNUMBER($A85),$A85&gt;=AT$6,$A85&lt;=AT$7),IFERROR(AT$10*2/(SQRT(2*PI())*(AT$8+AT$9))*EXP(-0.5*(($A85-AT$5)/IF($A85&lt;AT$5,AT$8,AT$9))^2),0),0)</f>
        <v>0</v>
      </c>
      <c r="AU85" s="78" t="n">
        <f aca="false">IF(AND(ISNUMBER($A85),$A85&gt;=AU$6,$A85&lt;=AU$7),IFERROR(AU$10*2/(SQRT(2*PI())*(AU$8+AU$9))*EXP(-0.5*(($A85-AU$5)/IF($A85&lt;AU$5,AU$8,AU$9))^2),0),0)</f>
        <v>0</v>
      </c>
      <c r="AV85" s="78" t="n">
        <f aca="false">IF(AND(ISNUMBER($A85),$A85&gt;=AV$6,$A85&lt;=AV$7),IFERROR(AV$10*2/(SQRT(2*PI())*(AV$8+AV$9))*EXP(-0.5*(($A85-AV$5)/IF($A85&lt;AV$5,AV$8,AV$9))^2),0),0)</f>
        <v>0</v>
      </c>
      <c r="AW85" s="78" t="n">
        <f aca="false">IF(AND(ISNUMBER($A85),$A85&gt;=AW$6,$A85&lt;=AW$7),IFERROR(AW$10*2/(SQRT(2*PI())*(AW$8+AW$9))*EXP(-0.5*(($A85-AW$5)/IF($A85&lt;AW$5,AW$8,AW$9))^2),0),0)</f>
        <v>0</v>
      </c>
      <c r="AX85" s="78" t="n">
        <f aca="false">IF(AND(ISNUMBER($A85),$A85&gt;=AX$6,$A85&lt;=AX$7),IFERROR(AX$10*2/(SQRT(2*PI())*(AX$8+AX$9))*EXP(-0.5*(($A85-AX$5)/IF($A85&lt;AX$5,AX$8,AX$9))^2),0),0)</f>
        <v>0</v>
      </c>
      <c r="AY85" s="78" t="n">
        <f aca="false">IF(AND(ISNUMBER($A85),$A85&gt;=AY$6,$A85&lt;=AY$7),IFERROR(AY$10*2/(SQRT(2*PI())*(AY$8+AY$9))*EXP(-0.5*(($A85-AY$5)/IF($A85&lt;AY$5,AY$8,AY$9))^2),0),0)</f>
        <v>0</v>
      </c>
      <c r="AZ85" s="78" t="n">
        <f aca="false">IF(AND(ISNUMBER($A85),$A85&gt;=AZ$6,$A85&lt;=AZ$7),IFERROR(AZ$10*2/(SQRT(2*PI())*(AZ$8+AZ$9))*EXP(-0.5*(($A85-AZ$5)/IF($A85&lt;AZ$5,AZ$8,AZ$9))^2),0),0)</f>
        <v>0</v>
      </c>
      <c r="BA85" s="78" t="n">
        <f aca="false">IF(AND(ISNUMBER($A85),$A85&gt;=BA$6,$A85&lt;=BA$7),IFERROR(BA$10*2/(SQRT(2*PI())*(BA$8+BA$9))*EXP(-0.5*(($A85-BA$5)/IF($A85&lt;BA$5,BA$8,BA$9))^2),0),0)</f>
        <v>0</v>
      </c>
    </row>
    <row r="86" customFormat="false" ht="15" hidden="false" customHeight="false" outlineLevel="0" collapsed="false">
      <c r="A86" s="73" t="str">
        <f aca="false">IF(ISNUMBER('Batch Matches'!D86),'Batch Matches'!D86,"")</f>
        <v/>
      </c>
      <c r="B86" s="78" t="n">
        <f aca="false">SUM(G86:BA86)</f>
        <v>0</v>
      </c>
      <c r="C86" s="78" t="n">
        <f aca="false">MAX(G86:BA86)</f>
        <v>0</v>
      </c>
      <c r="D86" s="72" t="str">
        <f aca="false">IF(B86=0,"",MATCH(C86,G86:BA86,0))</f>
        <v/>
      </c>
      <c r="E86" s="78" t="n">
        <f aca="false">LARGE(G86:BA86,2)</f>
        <v>0</v>
      </c>
      <c r="F86" s="72" t="str">
        <f aca="false">IF(E86=0,"",MATCH(E86,G86:BA86,0))</f>
        <v/>
      </c>
      <c r="G86" s="78" t="n">
        <f aca="false">IF(AND(ISNUMBER($A86),$A86&gt;=G$6,$A86&lt;=G$7),IFERROR(G$10*2/(SQRT(2*PI())*(G$8+G$9))*EXP(-0.5*(($A86-G$5)/IF($A86&lt;G$5,G$8,G$9))^2),0),0)</f>
        <v>0</v>
      </c>
      <c r="H86" s="78" t="n">
        <f aca="false">IF(AND(ISNUMBER($A86),$A86&gt;=H$6,$A86&lt;=H$7),IFERROR(H$10*2/(SQRT(2*PI())*(H$8+H$9))*EXP(-0.5*(($A86-H$5)/IF($A86&lt;H$5,H$8,H$9))^2),0),0)</f>
        <v>0</v>
      </c>
      <c r="I86" s="78" t="n">
        <f aca="false">IF(AND(ISNUMBER($A86),$A86&gt;=I$6,$A86&lt;=I$7),IFERROR(I$10*2/(SQRT(2*PI())*(I$8+I$9))*EXP(-0.5*(($A86-I$5)/IF($A86&lt;I$5,I$8,I$9))^2),0),0)</f>
        <v>0</v>
      </c>
      <c r="J86" s="78" t="n">
        <f aca="false">IF(AND(ISNUMBER($A86),$A86&gt;=J$6,$A86&lt;=J$7),IFERROR(J$10*2/(SQRT(2*PI())*(J$8+J$9))*EXP(-0.5*(($A86-J$5)/IF($A86&lt;J$5,J$8,J$9))^2),0),0)</f>
        <v>0</v>
      </c>
      <c r="K86" s="78" t="n">
        <f aca="false">IF(AND(ISNUMBER($A86),$A86&gt;=K$6,$A86&lt;=K$7),IFERROR(K$10*2/(SQRT(2*PI())*(K$8+K$9))*EXP(-0.5*(($A86-K$5)/IF($A86&lt;K$5,K$8,K$9))^2),0),0)</f>
        <v>0</v>
      </c>
      <c r="L86" s="78" t="n">
        <f aca="false">IF(AND(ISNUMBER($A86),$A86&gt;=L$6,$A86&lt;=L$7),IFERROR(L$10*2/(SQRT(2*PI())*(L$8+L$9))*EXP(-0.5*(($A86-L$5)/IF($A86&lt;L$5,L$8,L$9))^2),0),0)</f>
        <v>0</v>
      </c>
      <c r="M86" s="78" t="n">
        <f aca="false">IF(AND(ISNUMBER($A86),$A86&gt;=M$6,$A86&lt;=M$7),IFERROR(M$10*2/(SQRT(2*PI())*(M$8+M$9))*EXP(-0.5*(($A86-M$5)/IF($A86&lt;M$5,M$8,M$9))^2),0),0)</f>
        <v>0</v>
      </c>
      <c r="N86" s="78" t="n">
        <f aca="false">IF(AND(ISNUMBER($A86),$A86&gt;=N$6,$A86&lt;=N$7),IFERROR(N$10*2/(SQRT(2*PI())*(N$8+N$9))*EXP(-0.5*(($A86-N$5)/IF($A86&lt;N$5,N$8,N$9))^2),0),0)</f>
        <v>0</v>
      </c>
      <c r="O86" s="78" t="n">
        <f aca="false">IF(AND(ISNUMBER($A86),$A86&gt;=O$6,$A86&lt;=O$7),IFERROR(O$10*2/(SQRT(2*PI())*(O$8+O$9))*EXP(-0.5*(($A86-O$5)/IF($A86&lt;O$5,O$8,O$9))^2),0),0)</f>
        <v>0</v>
      </c>
      <c r="P86" s="78" t="n">
        <f aca="false">IF(AND(ISNUMBER($A86),$A86&gt;=P$6,$A86&lt;=P$7),IFERROR(P$10*2/(SQRT(2*PI())*(P$8+P$9))*EXP(-0.5*(($A86-P$5)/IF($A86&lt;P$5,P$8,P$9))^2),0),0)</f>
        <v>0</v>
      </c>
      <c r="Q86" s="78" t="n">
        <f aca="false">IF(AND(ISNUMBER($A86),$A86&gt;=Q$6,$A86&lt;=Q$7),IFERROR(Q$10*2/(SQRT(2*PI())*(Q$8+Q$9))*EXP(-0.5*(($A86-Q$5)/IF($A86&lt;Q$5,Q$8,Q$9))^2),0),0)</f>
        <v>0</v>
      </c>
      <c r="R86" s="78" t="n">
        <f aca="false">IF(AND(ISNUMBER($A86),$A86&gt;=R$6,$A86&lt;=R$7),IFERROR(R$10*2/(SQRT(2*PI())*(R$8+R$9))*EXP(-0.5*(($A86-R$5)/IF($A86&lt;R$5,R$8,R$9))^2),0),0)</f>
        <v>0</v>
      </c>
      <c r="S86" s="78" t="n">
        <f aca="false">IF(AND(ISNUMBER($A86),$A86&gt;=S$6,$A86&lt;=S$7),IFERROR(S$10*2/(SQRT(2*PI())*(S$8+S$9))*EXP(-0.5*(($A86-S$5)/IF($A86&lt;S$5,S$8,S$9))^2),0),0)</f>
        <v>0</v>
      </c>
      <c r="T86" s="78" t="n">
        <f aca="false">IF(AND(ISNUMBER($A86),$A86&gt;=T$6,$A86&lt;=T$7),IFERROR(T$10*2/(SQRT(2*PI())*(T$8+T$9))*EXP(-0.5*(($A86-T$5)/IF($A86&lt;T$5,T$8,T$9))^2),0),0)</f>
        <v>0</v>
      </c>
      <c r="U86" s="78" t="n">
        <f aca="false">IF(AND(ISNUMBER($A86),$A86&gt;=U$6,$A86&lt;=U$7),IFERROR(U$10*2/(SQRT(2*PI())*(U$8+U$9))*EXP(-0.5*(($A86-U$5)/IF($A86&lt;U$5,U$8,U$9))^2),0),0)</f>
        <v>0</v>
      </c>
      <c r="V86" s="78" t="n">
        <f aca="false">IF(AND(ISNUMBER($A86),$A86&gt;=V$6,$A86&lt;=V$7),IFERROR(V$10*2/(SQRT(2*PI())*(V$8+V$9))*EXP(-0.5*(($A86-V$5)/IF($A86&lt;V$5,V$8,V$9))^2),0),0)</f>
        <v>0</v>
      </c>
      <c r="W86" s="78" t="n">
        <f aca="false">IF(AND(ISNUMBER($A86),$A86&gt;=W$6,$A86&lt;=W$7),IFERROR(W$10*2/(SQRT(2*PI())*(W$8+W$9))*EXP(-0.5*(($A86-W$5)/IF($A86&lt;W$5,W$8,W$9))^2),0),0)</f>
        <v>0</v>
      </c>
      <c r="X86" s="78" t="n">
        <f aca="false">IF(AND(ISNUMBER($A86),$A86&gt;=X$6,$A86&lt;=X$7),IFERROR(X$10*2/(SQRT(2*PI())*(X$8+X$9))*EXP(-0.5*(($A86-X$5)/IF($A86&lt;X$5,X$8,X$9))^2),0),0)</f>
        <v>0</v>
      </c>
      <c r="Y86" s="78" t="n">
        <f aca="false">IF(AND(ISNUMBER($A86),$A86&gt;=Y$6,$A86&lt;=Y$7),IFERROR(Y$10*2/(SQRT(2*PI())*(Y$8+Y$9))*EXP(-0.5*(($A86-Y$5)/IF($A86&lt;Y$5,Y$8,Y$9))^2),0),0)</f>
        <v>0</v>
      </c>
      <c r="Z86" s="78" t="n">
        <f aca="false">IF(AND(ISNUMBER($A86),$A86&gt;=Z$6,$A86&lt;=Z$7),IFERROR(Z$10*2/(SQRT(2*PI())*(Z$8+Z$9))*EXP(-0.5*(($A86-Z$5)/IF($A86&lt;Z$5,Z$8,Z$9))^2),0),0)</f>
        <v>0</v>
      </c>
      <c r="AA86" s="78" t="n">
        <f aca="false">IF(AND(ISNUMBER($A86),$A86&gt;=AA$6,$A86&lt;=AA$7),IFERROR(AA$10*2/(SQRT(2*PI())*(AA$8+AA$9))*EXP(-0.5*(($A86-AA$5)/IF($A86&lt;AA$5,AA$8,AA$9))^2),0),0)</f>
        <v>0</v>
      </c>
      <c r="AB86" s="78" t="n">
        <f aca="false">IF(AND(ISNUMBER($A86),$A86&gt;=AB$6,$A86&lt;=AB$7),IFERROR(AB$10*2/(SQRT(2*PI())*(AB$8+AB$9))*EXP(-0.5*(($A86-AB$5)/IF($A86&lt;AB$5,AB$8,AB$9))^2),0),0)</f>
        <v>0</v>
      </c>
      <c r="AC86" s="78" t="n">
        <f aca="false">IF(AND(ISNUMBER($A86),$A86&gt;=AC$6,$A86&lt;=AC$7),IFERROR(AC$10*2/(SQRT(2*PI())*(AC$8+AC$9))*EXP(-0.5*(($A86-AC$5)/IF($A86&lt;AC$5,AC$8,AC$9))^2),0),0)</f>
        <v>0</v>
      </c>
      <c r="AD86" s="78" t="n">
        <f aca="false">IF(AND(ISNUMBER($A86),$A86&gt;=AD$6,$A86&lt;=AD$7),IFERROR(AD$10*2/(SQRT(2*PI())*(AD$8+AD$9))*EXP(-0.5*(($A86-AD$5)/IF($A86&lt;AD$5,AD$8,AD$9))^2),0),0)</f>
        <v>0</v>
      </c>
      <c r="AE86" s="78" t="n">
        <f aca="false">IF(AND(ISNUMBER($A86),$A86&gt;=AE$6,$A86&lt;=AE$7),IFERROR(AE$10*2/(SQRT(2*PI())*(AE$8+AE$9))*EXP(-0.5*(($A86-AE$5)/IF($A86&lt;AE$5,AE$8,AE$9))^2),0),0)</f>
        <v>0</v>
      </c>
      <c r="AF86" s="78" t="n">
        <f aca="false">IF(AND(ISNUMBER($A86),$A86&gt;=AF$6,$A86&lt;=AF$7),IFERROR(AF$10*2/(SQRT(2*PI())*(AF$8+AF$9))*EXP(-0.5*(($A86-AF$5)/IF($A86&lt;AF$5,AF$8,AF$9))^2),0),0)</f>
        <v>0</v>
      </c>
      <c r="AG86" s="78" t="n">
        <f aca="false">IF(AND(ISNUMBER($A86),$A86&gt;=AG$6,$A86&lt;=AG$7),IFERROR(AG$10*2/(SQRT(2*PI())*(AG$8+AG$9))*EXP(-0.5*(($A86-AG$5)/IF($A86&lt;AG$5,AG$8,AG$9))^2),0),0)</f>
        <v>0</v>
      </c>
      <c r="AH86" s="78" t="n">
        <f aca="false">IF(AND(ISNUMBER($A86),$A86&gt;=AH$6,$A86&lt;=AH$7),IFERROR(AH$10*2/(SQRT(2*PI())*(AH$8+AH$9))*EXP(-0.5*(($A86-AH$5)/IF($A86&lt;AH$5,AH$8,AH$9))^2),0),0)</f>
        <v>0</v>
      </c>
      <c r="AI86" s="78" t="n">
        <f aca="false">IF(AND(ISNUMBER($A86),$A86&gt;=AI$6,$A86&lt;=AI$7),IFERROR(AI$10*2/(SQRT(2*PI())*(AI$8+AI$9))*EXP(-0.5*(($A86-AI$5)/IF($A86&lt;AI$5,AI$8,AI$9))^2),0),0)</f>
        <v>0</v>
      </c>
      <c r="AJ86" s="78" t="n">
        <f aca="false">IF(AND(ISNUMBER($A86),$A86&gt;=AJ$6,$A86&lt;=AJ$7),IFERROR(AJ$10*2/(SQRT(2*PI())*(AJ$8+AJ$9))*EXP(-0.5*(($A86-AJ$5)/IF($A86&lt;AJ$5,AJ$8,AJ$9))^2),0),0)</f>
        <v>0</v>
      </c>
      <c r="AK86" s="78" t="n">
        <f aca="false">IF(AND(ISNUMBER($A86),$A86&gt;=AK$6,$A86&lt;=AK$7),IFERROR(AK$10*2/(SQRT(2*PI())*(AK$8+AK$9))*EXP(-0.5*(($A86-AK$5)/IF($A86&lt;AK$5,AK$8,AK$9))^2),0),0)</f>
        <v>0</v>
      </c>
      <c r="AL86" s="78" t="n">
        <f aca="false">IF(AND(ISNUMBER($A86),$A86&gt;=AL$6,$A86&lt;=AL$7),IFERROR(AL$10*2/(SQRT(2*PI())*(AL$8+AL$9))*EXP(-0.5*(($A86-AL$5)/IF($A86&lt;AL$5,AL$8,AL$9))^2),0),0)</f>
        <v>0</v>
      </c>
      <c r="AM86" s="78" t="n">
        <f aca="false">IF(AND(ISNUMBER($A86),$A86&gt;=AM$6,$A86&lt;=AM$7),IFERROR(AM$10*2/(SQRT(2*PI())*(AM$8+AM$9))*EXP(-0.5*(($A86-AM$5)/IF($A86&lt;AM$5,AM$8,AM$9))^2),0),0)</f>
        <v>0</v>
      </c>
      <c r="AN86" s="78" t="n">
        <f aca="false">IF(AND(ISNUMBER($A86),$A86&gt;=AN$6,$A86&lt;=AN$7),IFERROR(AN$10*2/(SQRT(2*PI())*(AN$8+AN$9))*EXP(-0.5*(($A86-AN$5)/IF($A86&lt;AN$5,AN$8,AN$9))^2),0),0)</f>
        <v>0</v>
      </c>
      <c r="AO86" s="78" t="n">
        <f aca="false">IF(AND(ISNUMBER($A86),$A86&gt;=AO$6,$A86&lt;=AO$7),IFERROR(AO$10*2/(SQRT(2*PI())*(AO$8+AO$9))*EXP(-0.5*(($A86-AO$5)/IF($A86&lt;AO$5,AO$8,AO$9))^2),0),0)</f>
        <v>0</v>
      </c>
      <c r="AP86" s="78" t="n">
        <f aca="false">IF(AND(ISNUMBER($A86),$A86&gt;=AP$6,$A86&lt;=AP$7),IFERROR(AP$10*2/(SQRT(2*PI())*(AP$8+AP$9))*EXP(-0.5*(($A86-AP$5)/IF($A86&lt;AP$5,AP$8,AP$9))^2),0),0)</f>
        <v>0</v>
      </c>
      <c r="AQ86" s="78" t="n">
        <f aca="false">IF(AND(ISNUMBER($A86),$A86&gt;=AQ$6,$A86&lt;=AQ$7),IFERROR(AQ$10*2/(SQRT(2*PI())*(AQ$8+AQ$9))*EXP(-0.5*(($A86-AQ$5)/IF($A86&lt;AQ$5,AQ$8,AQ$9))^2),0),0)</f>
        <v>0</v>
      </c>
      <c r="AR86" s="78" t="n">
        <f aca="false">IF(AND(ISNUMBER($A86),$A86&gt;=AR$6,$A86&lt;=AR$7),IFERROR(AR$10*2/(SQRT(2*PI())*(AR$8+AR$9))*EXP(-0.5*(($A86-AR$5)/IF($A86&lt;AR$5,AR$8,AR$9))^2),0),0)</f>
        <v>0</v>
      </c>
      <c r="AS86" s="78" t="n">
        <f aca="false">IF(AND(ISNUMBER($A86),$A86&gt;=AS$6,$A86&lt;=AS$7),IFERROR(AS$10*2/(SQRT(2*PI())*(AS$8+AS$9))*EXP(-0.5*(($A86-AS$5)/IF($A86&lt;AS$5,AS$8,AS$9))^2),0),0)</f>
        <v>0</v>
      </c>
      <c r="AT86" s="78" t="n">
        <f aca="false">IF(AND(ISNUMBER($A86),$A86&gt;=AT$6,$A86&lt;=AT$7),IFERROR(AT$10*2/(SQRT(2*PI())*(AT$8+AT$9))*EXP(-0.5*(($A86-AT$5)/IF($A86&lt;AT$5,AT$8,AT$9))^2),0),0)</f>
        <v>0</v>
      </c>
      <c r="AU86" s="78" t="n">
        <f aca="false">IF(AND(ISNUMBER($A86),$A86&gt;=AU$6,$A86&lt;=AU$7),IFERROR(AU$10*2/(SQRT(2*PI())*(AU$8+AU$9))*EXP(-0.5*(($A86-AU$5)/IF($A86&lt;AU$5,AU$8,AU$9))^2),0),0)</f>
        <v>0</v>
      </c>
      <c r="AV86" s="78" t="n">
        <f aca="false">IF(AND(ISNUMBER($A86),$A86&gt;=AV$6,$A86&lt;=AV$7),IFERROR(AV$10*2/(SQRT(2*PI())*(AV$8+AV$9))*EXP(-0.5*(($A86-AV$5)/IF($A86&lt;AV$5,AV$8,AV$9))^2),0),0)</f>
        <v>0</v>
      </c>
      <c r="AW86" s="78" t="n">
        <f aca="false">IF(AND(ISNUMBER($A86),$A86&gt;=AW$6,$A86&lt;=AW$7),IFERROR(AW$10*2/(SQRT(2*PI())*(AW$8+AW$9))*EXP(-0.5*(($A86-AW$5)/IF($A86&lt;AW$5,AW$8,AW$9))^2),0),0)</f>
        <v>0</v>
      </c>
      <c r="AX86" s="78" t="n">
        <f aca="false">IF(AND(ISNUMBER($A86),$A86&gt;=AX$6,$A86&lt;=AX$7),IFERROR(AX$10*2/(SQRT(2*PI())*(AX$8+AX$9))*EXP(-0.5*(($A86-AX$5)/IF($A86&lt;AX$5,AX$8,AX$9))^2),0),0)</f>
        <v>0</v>
      </c>
      <c r="AY86" s="78" t="n">
        <f aca="false">IF(AND(ISNUMBER($A86),$A86&gt;=AY$6,$A86&lt;=AY$7),IFERROR(AY$10*2/(SQRT(2*PI())*(AY$8+AY$9))*EXP(-0.5*(($A86-AY$5)/IF($A86&lt;AY$5,AY$8,AY$9))^2),0),0)</f>
        <v>0</v>
      </c>
      <c r="AZ86" s="78" t="n">
        <f aca="false">IF(AND(ISNUMBER($A86),$A86&gt;=AZ$6,$A86&lt;=AZ$7),IFERROR(AZ$10*2/(SQRT(2*PI())*(AZ$8+AZ$9))*EXP(-0.5*(($A86-AZ$5)/IF($A86&lt;AZ$5,AZ$8,AZ$9))^2),0),0)</f>
        <v>0</v>
      </c>
      <c r="BA86" s="78" t="n">
        <f aca="false">IF(AND(ISNUMBER($A86),$A86&gt;=BA$6,$A86&lt;=BA$7),IFERROR(BA$10*2/(SQRT(2*PI())*(BA$8+BA$9))*EXP(-0.5*(($A86-BA$5)/IF($A86&lt;BA$5,BA$8,BA$9))^2),0),0)</f>
        <v>0</v>
      </c>
    </row>
    <row r="87" customFormat="false" ht="15" hidden="false" customHeight="false" outlineLevel="0" collapsed="false">
      <c r="A87" s="73" t="str">
        <f aca="false">IF(ISNUMBER('Batch Matches'!D87),'Batch Matches'!D87,"")</f>
        <v/>
      </c>
      <c r="B87" s="78" t="n">
        <f aca="false">SUM(G87:BA87)</f>
        <v>0</v>
      </c>
      <c r="C87" s="78" t="n">
        <f aca="false">MAX(G87:BA87)</f>
        <v>0</v>
      </c>
      <c r="D87" s="72" t="str">
        <f aca="false">IF(B87=0,"",MATCH(C87,G87:BA87,0))</f>
        <v/>
      </c>
      <c r="E87" s="78" t="n">
        <f aca="false">LARGE(G87:BA87,2)</f>
        <v>0</v>
      </c>
      <c r="F87" s="72" t="str">
        <f aca="false">IF(E87=0,"",MATCH(E87,G87:BA87,0))</f>
        <v/>
      </c>
      <c r="G87" s="78" t="n">
        <f aca="false">IF(AND(ISNUMBER($A87),$A87&gt;=G$6,$A87&lt;=G$7),IFERROR(G$10*2/(SQRT(2*PI())*(G$8+G$9))*EXP(-0.5*(($A87-G$5)/IF($A87&lt;G$5,G$8,G$9))^2),0),0)</f>
        <v>0</v>
      </c>
      <c r="H87" s="78" t="n">
        <f aca="false">IF(AND(ISNUMBER($A87),$A87&gt;=H$6,$A87&lt;=H$7),IFERROR(H$10*2/(SQRT(2*PI())*(H$8+H$9))*EXP(-0.5*(($A87-H$5)/IF($A87&lt;H$5,H$8,H$9))^2),0),0)</f>
        <v>0</v>
      </c>
      <c r="I87" s="78" t="n">
        <f aca="false">IF(AND(ISNUMBER($A87),$A87&gt;=I$6,$A87&lt;=I$7),IFERROR(I$10*2/(SQRT(2*PI())*(I$8+I$9))*EXP(-0.5*(($A87-I$5)/IF($A87&lt;I$5,I$8,I$9))^2),0),0)</f>
        <v>0</v>
      </c>
      <c r="J87" s="78" t="n">
        <f aca="false">IF(AND(ISNUMBER($A87),$A87&gt;=J$6,$A87&lt;=J$7),IFERROR(J$10*2/(SQRT(2*PI())*(J$8+J$9))*EXP(-0.5*(($A87-J$5)/IF($A87&lt;J$5,J$8,J$9))^2),0),0)</f>
        <v>0</v>
      </c>
      <c r="K87" s="78" t="n">
        <f aca="false">IF(AND(ISNUMBER($A87),$A87&gt;=K$6,$A87&lt;=K$7),IFERROR(K$10*2/(SQRT(2*PI())*(K$8+K$9))*EXP(-0.5*(($A87-K$5)/IF($A87&lt;K$5,K$8,K$9))^2),0),0)</f>
        <v>0</v>
      </c>
      <c r="L87" s="78" t="n">
        <f aca="false">IF(AND(ISNUMBER($A87),$A87&gt;=L$6,$A87&lt;=L$7),IFERROR(L$10*2/(SQRT(2*PI())*(L$8+L$9))*EXP(-0.5*(($A87-L$5)/IF($A87&lt;L$5,L$8,L$9))^2),0),0)</f>
        <v>0</v>
      </c>
      <c r="M87" s="78" t="n">
        <f aca="false">IF(AND(ISNUMBER($A87),$A87&gt;=M$6,$A87&lt;=M$7),IFERROR(M$10*2/(SQRT(2*PI())*(M$8+M$9))*EXP(-0.5*(($A87-M$5)/IF($A87&lt;M$5,M$8,M$9))^2),0),0)</f>
        <v>0</v>
      </c>
      <c r="N87" s="78" t="n">
        <f aca="false">IF(AND(ISNUMBER($A87),$A87&gt;=N$6,$A87&lt;=N$7),IFERROR(N$10*2/(SQRT(2*PI())*(N$8+N$9))*EXP(-0.5*(($A87-N$5)/IF($A87&lt;N$5,N$8,N$9))^2),0),0)</f>
        <v>0</v>
      </c>
      <c r="O87" s="78" t="n">
        <f aca="false">IF(AND(ISNUMBER($A87),$A87&gt;=O$6,$A87&lt;=O$7),IFERROR(O$10*2/(SQRT(2*PI())*(O$8+O$9))*EXP(-0.5*(($A87-O$5)/IF($A87&lt;O$5,O$8,O$9))^2),0),0)</f>
        <v>0</v>
      </c>
      <c r="P87" s="78" t="n">
        <f aca="false">IF(AND(ISNUMBER($A87),$A87&gt;=P$6,$A87&lt;=P$7),IFERROR(P$10*2/(SQRT(2*PI())*(P$8+P$9))*EXP(-0.5*(($A87-P$5)/IF($A87&lt;P$5,P$8,P$9))^2),0),0)</f>
        <v>0</v>
      </c>
      <c r="Q87" s="78" t="n">
        <f aca="false">IF(AND(ISNUMBER($A87),$A87&gt;=Q$6,$A87&lt;=Q$7),IFERROR(Q$10*2/(SQRT(2*PI())*(Q$8+Q$9))*EXP(-0.5*(($A87-Q$5)/IF($A87&lt;Q$5,Q$8,Q$9))^2),0),0)</f>
        <v>0</v>
      </c>
      <c r="R87" s="78" t="n">
        <f aca="false">IF(AND(ISNUMBER($A87),$A87&gt;=R$6,$A87&lt;=R$7),IFERROR(R$10*2/(SQRT(2*PI())*(R$8+R$9))*EXP(-0.5*(($A87-R$5)/IF($A87&lt;R$5,R$8,R$9))^2),0),0)</f>
        <v>0</v>
      </c>
      <c r="S87" s="78" t="n">
        <f aca="false">IF(AND(ISNUMBER($A87),$A87&gt;=S$6,$A87&lt;=S$7),IFERROR(S$10*2/(SQRT(2*PI())*(S$8+S$9))*EXP(-0.5*(($A87-S$5)/IF($A87&lt;S$5,S$8,S$9))^2),0),0)</f>
        <v>0</v>
      </c>
      <c r="T87" s="78" t="n">
        <f aca="false">IF(AND(ISNUMBER($A87),$A87&gt;=T$6,$A87&lt;=T$7),IFERROR(T$10*2/(SQRT(2*PI())*(T$8+T$9))*EXP(-0.5*(($A87-T$5)/IF($A87&lt;T$5,T$8,T$9))^2),0),0)</f>
        <v>0</v>
      </c>
      <c r="U87" s="78" t="n">
        <f aca="false">IF(AND(ISNUMBER($A87),$A87&gt;=U$6,$A87&lt;=U$7),IFERROR(U$10*2/(SQRT(2*PI())*(U$8+U$9))*EXP(-0.5*(($A87-U$5)/IF($A87&lt;U$5,U$8,U$9))^2),0),0)</f>
        <v>0</v>
      </c>
      <c r="V87" s="78" t="n">
        <f aca="false">IF(AND(ISNUMBER($A87),$A87&gt;=V$6,$A87&lt;=V$7),IFERROR(V$10*2/(SQRT(2*PI())*(V$8+V$9))*EXP(-0.5*(($A87-V$5)/IF($A87&lt;V$5,V$8,V$9))^2),0),0)</f>
        <v>0</v>
      </c>
      <c r="W87" s="78" t="n">
        <f aca="false">IF(AND(ISNUMBER($A87),$A87&gt;=W$6,$A87&lt;=W$7),IFERROR(W$10*2/(SQRT(2*PI())*(W$8+W$9))*EXP(-0.5*(($A87-W$5)/IF($A87&lt;W$5,W$8,W$9))^2),0),0)</f>
        <v>0</v>
      </c>
      <c r="X87" s="78" t="n">
        <f aca="false">IF(AND(ISNUMBER($A87),$A87&gt;=X$6,$A87&lt;=X$7),IFERROR(X$10*2/(SQRT(2*PI())*(X$8+X$9))*EXP(-0.5*(($A87-X$5)/IF($A87&lt;X$5,X$8,X$9))^2),0),0)</f>
        <v>0</v>
      </c>
      <c r="Y87" s="78" t="n">
        <f aca="false">IF(AND(ISNUMBER($A87),$A87&gt;=Y$6,$A87&lt;=Y$7),IFERROR(Y$10*2/(SQRT(2*PI())*(Y$8+Y$9))*EXP(-0.5*(($A87-Y$5)/IF($A87&lt;Y$5,Y$8,Y$9))^2),0),0)</f>
        <v>0</v>
      </c>
      <c r="Z87" s="78" t="n">
        <f aca="false">IF(AND(ISNUMBER($A87),$A87&gt;=Z$6,$A87&lt;=Z$7),IFERROR(Z$10*2/(SQRT(2*PI())*(Z$8+Z$9))*EXP(-0.5*(($A87-Z$5)/IF($A87&lt;Z$5,Z$8,Z$9))^2),0),0)</f>
        <v>0</v>
      </c>
      <c r="AA87" s="78" t="n">
        <f aca="false">IF(AND(ISNUMBER($A87),$A87&gt;=AA$6,$A87&lt;=AA$7),IFERROR(AA$10*2/(SQRT(2*PI())*(AA$8+AA$9))*EXP(-0.5*(($A87-AA$5)/IF($A87&lt;AA$5,AA$8,AA$9))^2),0),0)</f>
        <v>0</v>
      </c>
      <c r="AB87" s="78" t="n">
        <f aca="false">IF(AND(ISNUMBER($A87),$A87&gt;=AB$6,$A87&lt;=AB$7),IFERROR(AB$10*2/(SQRT(2*PI())*(AB$8+AB$9))*EXP(-0.5*(($A87-AB$5)/IF($A87&lt;AB$5,AB$8,AB$9))^2),0),0)</f>
        <v>0</v>
      </c>
      <c r="AC87" s="78" t="n">
        <f aca="false">IF(AND(ISNUMBER($A87),$A87&gt;=AC$6,$A87&lt;=AC$7),IFERROR(AC$10*2/(SQRT(2*PI())*(AC$8+AC$9))*EXP(-0.5*(($A87-AC$5)/IF($A87&lt;AC$5,AC$8,AC$9))^2),0),0)</f>
        <v>0</v>
      </c>
      <c r="AD87" s="78" t="n">
        <f aca="false">IF(AND(ISNUMBER($A87),$A87&gt;=AD$6,$A87&lt;=AD$7),IFERROR(AD$10*2/(SQRT(2*PI())*(AD$8+AD$9))*EXP(-0.5*(($A87-AD$5)/IF($A87&lt;AD$5,AD$8,AD$9))^2),0),0)</f>
        <v>0</v>
      </c>
      <c r="AE87" s="78" t="n">
        <f aca="false">IF(AND(ISNUMBER($A87),$A87&gt;=AE$6,$A87&lt;=AE$7),IFERROR(AE$10*2/(SQRT(2*PI())*(AE$8+AE$9))*EXP(-0.5*(($A87-AE$5)/IF($A87&lt;AE$5,AE$8,AE$9))^2),0),0)</f>
        <v>0</v>
      </c>
      <c r="AF87" s="78" t="n">
        <f aca="false">IF(AND(ISNUMBER($A87),$A87&gt;=AF$6,$A87&lt;=AF$7),IFERROR(AF$10*2/(SQRT(2*PI())*(AF$8+AF$9))*EXP(-0.5*(($A87-AF$5)/IF($A87&lt;AF$5,AF$8,AF$9))^2),0),0)</f>
        <v>0</v>
      </c>
      <c r="AG87" s="78" t="n">
        <f aca="false">IF(AND(ISNUMBER($A87),$A87&gt;=AG$6,$A87&lt;=AG$7),IFERROR(AG$10*2/(SQRT(2*PI())*(AG$8+AG$9))*EXP(-0.5*(($A87-AG$5)/IF($A87&lt;AG$5,AG$8,AG$9))^2),0),0)</f>
        <v>0</v>
      </c>
      <c r="AH87" s="78" t="n">
        <f aca="false">IF(AND(ISNUMBER($A87),$A87&gt;=AH$6,$A87&lt;=AH$7),IFERROR(AH$10*2/(SQRT(2*PI())*(AH$8+AH$9))*EXP(-0.5*(($A87-AH$5)/IF($A87&lt;AH$5,AH$8,AH$9))^2),0),0)</f>
        <v>0</v>
      </c>
      <c r="AI87" s="78" t="n">
        <f aca="false">IF(AND(ISNUMBER($A87),$A87&gt;=AI$6,$A87&lt;=AI$7),IFERROR(AI$10*2/(SQRT(2*PI())*(AI$8+AI$9))*EXP(-0.5*(($A87-AI$5)/IF($A87&lt;AI$5,AI$8,AI$9))^2),0),0)</f>
        <v>0</v>
      </c>
      <c r="AJ87" s="78" t="n">
        <f aca="false">IF(AND(ISNUMBER($A87),$A87&gt;=AJ$6,$A87&lt;=AJ$7),IFERROR(AJ$10*2/(SQRT(2*PI())*(AJ$8+AJ$9))*EXP(-0.5*(($A87-AJ$5)/IF($A87&lt;AJ$5,AJ$8,AJ$9))^2),0),0)</f>
        <v>0</v>
      </c>
      <c r="AK87" s="78" t="n">
        <f aca="false">IF(AND(ISNUMBER($A87),$A87&gt;=AK$6,$A87&lt;=AK$7),IFERROR(AK$10*2/(SQRT(2*PI())*(AK$8+AK$9))*EXP(-0.5*(($A87-AK$5)/IF($A87&lt;AK$5,AK$8,AK$9))^2),0),0)</f>
        <v>0</v>
      </c>
      <c r="AL87" s="78" t="n">
        <f aca="false">IF(AND(ISNUMBER($A87),$A87&gt;=AL$6,$A87&lt;=AL$7),IFERROR(AL$10*2/(SQRT(2*PI())*(AL$8+AL$9))*EXP(-0.5*(($A87-AL$5)/IF($A87&lt;AL$5,AL$8,AL$9))^2),0),0)</f>
        <v>0</v>
      </c>
      <c r="AM87" s="78" t="n">
        <f aca="false">IF(AND(ISNUMBER($A87),$A87&gt;=AM$6,$A87&lt;=AM$7),IFERROR(AM$10*2/(SQRT(2*PI())*(AM$8+AM$9))*EXP(-0.5*(($A87-AM$5)/IF($A87&lt;AM$5,AM$8,AM$9))^2),0),0)</f>
        <v>0</v>
      </c>
      <c r="AN87" s="78" t="n">
        <f aca="false">IF(AND(ISNUMBER($A87),$A87&gt;=AN$6,$A87&lt;=AN$7),IFERROR(AN$10*2/(SQRT(2*PI())*(AN$8+AN$9))*EXP(-0.5*(($A87-AN$5)/IF($A87&lt;AN$5,AN$8,AN$9))^2),0),0)</f>
        <v>0</v>
      </c>
      <c r="AO87" s="78" t="n">
        <f aca="false">IF(AND(ISNUMBER($A87),$A87&gt;=AO$6,$A87&lt;=AO$7),IFERROR(AO$10*2/(SQRT(2*PI())*(AO$8+AO$9))*EXP(-0.5*(($A87-AO$5)/IF($A87&lt;AO$5,AO$8,AO$9))^2),0),0)</f>
        <v>0</v>
      </c>
      <c r="AP87" s="78" t="n">
        <f aca="false">IF(AND(ISNUMBER($A87),$A87&gt;=AP$6,$A87&lt;=AP$7),IFERROR(AP$10*2/(SQRT(2*PI())*(AP$8+AP$9))*EXP(-0.5*(($A87-AP$5)/IF($A87&lt;AP$5,AP$8,AP$9))^2),0),0)</f>
        <v>0</v>
      </c>
      <c r="AQ87" s="78" t="n">
        <f aca="false">IF(AND(ISNUMBER($A87),$A87&gt;=AQ$6,$A87&lt;=AQ$7),IFERROR(AQ$10*2/(SQRT(2*PI())*(AQ$8+AQ$9))*EXP(-0.5*(($A87-AQ$5)/IF($A87&lt;AQ$5,AQ$8,AQ$9))^2),0),0)</f>
        <v>0</v>
      </c>
      <c r="AR87" s="78" t="n">
        <f aca="false">IF(AND(ISNUMBER($A87),$A87&gt;=AR$6,$A87&lt;=AR$7),IFERROR(AR$10*2/(SQRT(2*PI())*(AR$8+AR$9))*EXP(-0.5*(($A87-AR$5)/IF($A87&lt;AR$5,AR$8,AR$9))^2),0),0)</f>
        <v>0</v>
      </c>
      <c r="AS87" s="78" t="n">
        <f aca="false">IF(AND(ISNUMBER($A87),$A87&gt;=AS$6,$A87&lt;=AS$7),IFERROR(AS$10*2/(SQRT(2*PI())*(AS$8+AS$9))*EXP(-0.5*(($A87-AS$5)/IF($A87&lt;AS$5,AS$8,AS$9))^2),0),0)</f>
        <v>0</v>
      </c>
      <c r="AT87" s="78" t="n">
        <f aca="false">IF(AND(ISNUMBER($A87),$A87&gt;=AT$6,$A87&lt;=AT$7),IFERROR(AT$10*2/(SQRT(2*PI())*(AT$8+AT$9))*EXP(-0.5*(($A87-AT$5)/IF($A87&lt;AT$5,AT$8,AT$9))^2),0),0)</f>
        <v>0</v>
      </c>
      <c r="AU87" s="78" t="n">
        <f aca="false">IF(AND(ISNUMBER($A87),$A87&gt;=AU$6,$A87&lt;=AU$7),IFERROR(AU$10*2/(SQRT(2*PI())*(AU$8+AU$9))*EXP(-0.5*(($A87-AU$5)/IF($A87&lt;AU$5,AU$8,AU$9))^2),0),0)</f>
        <v>0</v>
      </c>
      <c r="AV87" s="78" t="n">
        <f aca="false">IF(AND(ISNUMBER($A87),$A87&gt;=AV$6,$A87&lt;=AV$7),IFERROR(AV$10*2/(SQRT(2*PI())*(AV$8+AV$9))*EXP(-0.5*(($A87-AV$5)/IF($A87&lt;AV$5,AV$8,AV$9))^2),0),0)</f>
        <v>0</v>
      </c>
      <c r="AW87" s="78" t="n">
        <f aca="false">IF(AND(ISNUMBER($A87),$A87&gt;=AW$6,$A87&lt;=AW$7),IFERROR(AW$10*2/(SQRT(2*PI())*(AW$8+AW$9))*EXP(-0.5*(($A87-AW$5)/IF($A87&lt;AW$5,AW$8,AW$9))^2),0),0)</f>
        <v>0</v>
      </c>
      <c r="AX87" s="78" t="n">
        <f aca="false">IF(AND(ISNUMBER($A87),$A87&gt;=AX$6,$A87&lt;=AX$7),IFERROR(AX$10*2/(SQRT(2*PI())*(AX$8+AX$9))*EXP(-0.5*(($A87-AX$5)/IF($A87&lt;AX$5,AX$8,AX$9))^2),0),0)</f>
        <v>0</v>
      </c>
      <c r="AY87" s="78" t="n">
        <f aca="false">IF(AND(ISNUMBER($A87),$A87&gt;=AY$6,$A87&lt;=AY$7),IFERROR(AY$10*2/(SQRT(2*PI())*(AY$8+AY$9))*EXP(-0.5*(($A87-AY$5)/IF($A87&lt;AY$5,AY$8,AY$9))^2),0),0)</f>
        <v>0</v>
      </c>
      <c r="AZ87" s="78" t="n">
        <f aca="false">IF(AND(ISNUMBER($A87),$A87&gt;=AZ$6,$A87&lt;=AZ$7),IFERROR(AZ$10*2/(SQRT(2*PI())*(AZ$8+AZ$9))*EXP(-0.5*(($A87-AZ$5)/IF($A87&lt;AZ$5,AZ$8,AZ$9))^2),0),0)</f>
        <v>0</v>
      </c>
      <c r="BA87" s="78" t="n">
        <f aca="false">IF(AND(ISNUMBER($A87),$A87&gt;=BA$6,$A87&lt;=BA$7),IFERROR(BA$10*2/(SQRT(2*PI())*(BA$8+BA$9))*EXP(-0.5*(($A87-BA$5)/IF($A87&lt;BA$5,BA$8,BA$9))^2),0),0)</f>
        <v>0</v>
      </c>
    </row>
    <row r="88" customFormat="false" ht="15" hidden="false" customHeight="false" outlineLevel="0" collapsed="false">
      <c r="A88" s="73" t="str">
        <f aca="false">IF(ISNUMBER('Batch Matches'!D88),'Batch Matches'!D88,"")</f>
        <v/>
      </c>
      <c r="B88" s="78" t="n">
        <f aca="false">SUM(G88:BA88)</f>
        <v>0</v>
      </c>
      <c r="C88" s="78" t="n">
        <f aca="false">MAX(G88:BA88)</f>
        <v>0</v>
      </c>
      <c r="D88" s="72" t="str">
        <f aca="false">IF(B88=0,"",MATCH(C88,G88:BA88,0))</f>
        <v/>
      </c>
      <c r="E88" s="78" t="n">
        <f aca="false">LARGE(G88:BA88,2)</f>
        <v>0</v>
      </c>
      <c r="F88" s="72" t="str">
        <f aca="false">IF(E88=0,"",MATCH(E88,G88:BA88,0))</f>
        <v/>
      </c>
      <c r="G88" s="78" t="n">
        <f aca="false">IF(AND(ISNUMBER($A88),$A88&gt;=G$6,$A88&lt;=G$7),IFERROR(G$10*2/(SQRT(2*PI())*(G$8+G$9))*EXP(-0.5*(($A88-G$5)/IF($A88&lt;G$5,G$8,G$9))^2),0),0)</f>
        <v>0</v>
      </c>
      <c r="H88" s="78" t="n">
        <f aca="false">IF(AND(ISNUMBER($A88),$A88&gt;=H$6,$A88&lt;=H$7),IFERROR(H$10*2/(SQRT(2*PI())*(H$8+H$9))*EXP(-0.5*(($A88-H$5)/IF($A88&lt;H$5,H$8,H$9))^2),0),0)</f>
        <v>0</v>
      </c>
      <c r="I88" s="78" t="n">
        <f aca="false">IF(AND(ISNUMBER($A88),$A88&gt;=I$6,$A88&lt;=I$7),IFERROR(I$10*2/(SQRT(2*PI())*(I$8+I$9))*EXP(-0.5*(($A88-I$5)/IF($A88&lt;I$5,I$8,I$9))^2),0),0)</f>
        <v>0</v>
      </c>
      <c r="J88" s="78" t="n">
        <f aca="false">IF(AND(ISNUMBER($A88),$A88&gt;=J$6,$A88&lt;=J$7),IFERROR(J$10*2/(SQRT(2*PI())*(J$8+J$9))*EXP(-0.5*(($A88-J$5)/IF($A88&lt;J$5,J$8,J$9))^2),0),0)</f>
        <v>0</v>
      </c>
      <c r="K88" s="78" t="n">
        <f aca="false">IF(AND(ISNUMBER($A88),$A88&gt;=K$6,$A88&lt;=K$7),IFERROR(K$10*2/(SQRT(2*PI())*(K$8+K$9))*EXP(-0.5*(($A88-K$5)/IF($A88&lt;K$5,K$8,K$9))^2),0),0)</f>
        <v>0</v>
      </c>
      <c r="L88" s="78" t="n">
        <f aca="false">IF(AND(ISNUMBER($A88),$A88&gt;=L$6,$A88&lt;=L$7),IFERROR(L$10*2/(SQRT(2*PI())*(L$8+L$9))*EXP(-0.5*(($A88-L$5)/IF($A88&lt;L$5,L$8,L$9))^2),0),0)</f>
        <v>0</v>
      </c>
      <c r="M88" s="78" t="n">
        <f aca="false">IF(AND(ISNUMBER($A88),$A88&gt;=M$6,$A88&lt;=M$7),IFERROR(M$10*2/(SQRT(2*PI())*(M$8+M$9))*EXP(-0.5*(($A88-M$5)/IF($A88&lt;M$5,M$8,M$9))^2),0),0)</f>
        <v>0</v>
      </c>
      <c r="N88" s="78" t="n">
        <f aca="false">IF(AND(ISNUMBER($A88),$A88&gt;=N$6,$A88&lt;=N$7),IFERROR(N$10*2/(SQRT(2*PI())*(N$8+N$9))*EXP(-0.5*(($A88-N$5)/IF($A88&lt;N$5,N$8,N$9))^2),0),0)</f>
        <v>0</v>
      </c>
      <c r="O88" s="78" t="n">
        <f aca="false">IF(AND(ISNUMBER($A88),$A88&gt;=O$6,$A88&lt;=O$7),IFERROR(O$10*2/(SQRT(2*PI())*(O$8+O$9))*EXP(-0.5*(($A88-O$5)/IF($A88&lt;O$5,O$8,O$9))^2),0),0)</f>
        <v>0</v>
      </c>
      <c r="P88" s="78" t="n">
        <f aca="false">IF(AND(ISNUMBER($A88),$A88&gt;=P$6,$A88&lt;=P$7),IFERROR(P$10*2/(SQRT(2*PI())*(P$8+P$9))*EXP(-0.5*(($A88-P$5)/IF($A88&lt;P$5,P$8,P$9))^2),0),0)</f>
        <v>0</v>
      </c>
      <c r="Q88" s="78" t="n">
        <f aca="false">IF(AND(ISNUMBER($A88),$A88&gt;=Q$6,$A88&lt;=Q$7),IFERROR(Q$10*2/(SQRT(2*PI())*(Q$8+Q$9))*EXP(-0.5*(($A88-Q$5)/IF($A88&lt;Q$5,Q$8,Q$9))^2),0),0)</f>
        <v>0</v>
      </c>
      <c r="R88" s="78" t="n">
        <f aca="false">IF(AND(ISNUMBER($A88),$A88&gt;=R$6,$A88&lt;=R$7),IFERROR(R$10*2/(SQRT(2*PI())*(R$8+R$9))*EXP(-0.5*(($A88-R$5)/IF($A88&lt;R$5,R$8,R$9))^2),0),0)</f>
        <v>0</v>
      </c>
      <c r="S88" s="78" t="n">
        <f aca="false">IF(AND(ISNUMBER($A88),$A88&gt;=S$6,$A88&lt;=S$7),IFERROR(S$10*2/(SQRT(2*PI())*(S$8+S$9))*EXP(-0.5*(($A88-S$5)/IF($A88&lt;S$5,S$8,S$9))^2),0),0)</f>
        <v>0</v>
      </c>
      <c r="T88" s="78" t="n">
        <f aca="false">IF(AND(ISNUMBER($A88),$A88&gt;=T$6,$A88&lt;=T$7),IFERROR(T$10*2/(SQRT(2*PI())*(T$8+T$9))*EXP(-0.5*(($A88-T$5)/IF($A88&lt;T$5,T$8,T$9))^2),0),0)</f>
        <v>0</v>
      </c>
      <c r="U88" s="78" t="n">
        <f aca="false">IF(AND(ISNUMBER($A88),$A88&gt;=U$6,$A88&lt;=U$7),IFERROR(U$10*2/(SQRT(2*PI())*(U$8+U$9))*EXP(-0.5*(($A88-U$5)/IF($A88&lt;U$5,U$8,U$9))^2),0),0)</f>
        <v>0</v>
      </c>
      <c r="V88" s="78" t="n">
        <f aca="false">IF(AND(ISNUMBER($A88),$A88&gt;=V$6,$A88&lt;=V$7),IFERROR(V$10*2/(SQRT(2*PI())*(V$8+V$9))*EXP(-0.5*(($A88-V$5)/IF($A88&lt;V$5,V$8,V$9))^2),0),0)</f>
        <v>0</v>
      </c>
      <c r="W88" s="78" t="n">
        <f aca="false">IF(AND(ISNUMBER($A88),$A88&gt;=W$6,$A88&lt;=W$7),IFERROR(W$10*2/(SQRT(2*PI())*(W$8+W$9))*EXP(-0.5*(($A88-W$5)/IF($A88&lt;W$5,W$8,W$9))^2),0),0)</f>
        <v>0</v>
      </c>
      <c r="X88" s="78" t="n">
        <f aca="false">IF(AND(ISNUMBER($A88),$A88&gt;=X$6,$A88&lt;=X$7),IFERROR(X$10*2/(SQRT(2*PI())*(X$8+X$9))*EXP(-0.5*(($A88-X$5)/IF($A88&lt;X$5,X$8,X$9))^2),0),0)</f>
        <v>0</v>
      </c>
      <c r="Y88" s="78" t="n">
        <f aca="false">IF(AND(ISNUMBER($A88),$A88&gt;=Y$6,$A88&lt;=Y$7),IFERROR(Y$10*2/(SQRT(2*PI())*(Y$8+Y$9))*EXP(-0.5*(($A88-Y$5)/IF($A88&lt;Y$5,Y$8,Y$9))^2),0),0)</f>
        <v>0</v>
      </c>
      <c r="Z88" s="78" t="n">
        <f aca="false">IF(AND(ISNUMBER($A88),$A88&gt;=Z$6,$A88&lt;=Z$7),IFERROR(Z$10*2/(SQRT(2*PI())*(Z$8+Z$9))*EXP(-0.5*(($A88-Z$5)/IF($A88&lt;Z$5,Z$8,Z$9))^2),0),0)</f>
        <v>0</v>
      </c>
      <c r="AA88" s="78" t="n">
        <f aca="false">IF(AND(ISNUMBER($A88),$A88&gt;=AA$6,$A88&lt;=AA$7),IFERROR(AA$10*2/(SQRT(2*PI())*(AA$8+AA$9))*EXP(-0.5*(($A88-AA$5)/IF($A88&lt;AA$5,AA$8,AA$9))^2),0),0)</f>
        <v>0</v>
      </c>
      <c r="AB88" s="78" t="n">
        <f aca="false">IF(AND(ISNUMBER($A88),$A88&gt;=AB$6,$A88&lt;=AB$7),IFERROR(AB$10*2/(SQRT(2*PI())*(AB$8+AB$9))*EXP(-0.5*(($A88-AB$5)/IF($A88&lt;AB$5,AB$8,AB$9))^2),0),0)</f>
        <v>0</v>
      </c>
      <c r="AC88" s="78" t="n">
        <f aca="false">IF(AND(ISNUMBER($A88),$A88&gt;=AC$6,$A88&lt;=AC$7),IFERROR(AC$10*2/(SQRT(2*PI())*(AC$8+AC$9))*EXP(-0.5*(($A88-AC$5)/IF($A88&lt;AC$5,AC$8,AC$9))^2),0),0)</f>
        <v>0</v>
      </c>
      <c r="AD88" s="78" t="n">
        <f aca="false">IF(AND(ISNUMBER($A88),$A88&gt;=AD$6,$A88&lt;=AD$7),IFERROR(AD$10*2/(SQRT(2*PI())*(AD$8+AD$9))*EXP(-0.5*(($A88-AD$5)/IF($A88&lt;AD$5,AD$8,AD$9))^2),0),0)</f>
        <v>0</v>
      </c>
      <c r="AE88" s="78" t="n">
        <f aca="false">IF(AND(ISNUMBER($A88),$A88&gt;=AE$6,$A88&lt;=AE$7),IFERROR(AE$10*2/(SQRT(2*PI())*(AE$8+AE$9))*EXP(-0.5*(($A88-AE$5)/IF($A88&lt;AE$5,AE$8,AE$9))^2),0),0)</f>
        <v>0</v>
      </c>
      <c r="AF88" s="78" t="n">
        <f aca="false">IF(AND(ISNUMBER($A88),$A88&gt;=AF$6,$A88&lt;=AF$7),IFERROR(AF$10*2/(SQRT(2*PI())*(AF$8+AF$9))*EXP(-0.5*(($A88-AF$5)/IF($A88&lt;AF$5,AF$8,AF$9))^2),0),0)</f>
        <v>0</v>
      </c>
      <c r="AG88" s="78" t="n">
        <f aca="false">IF(AND(ISNUMBER($A88),$A88&gt;=AG$6,$A88&lt;=AG$7),IFERROR(AG$10*2/(SQRT(2*PI())*(AG$8+AG$9))*EXP(-0.5*(($A88-AG$5)/IF($A88&lt;AG$5,AG$8,AG$9))^2),0),0)</f>
        <v>0</v>
      </c>
      <c r="AH88" s="78" t="n">
        <f aca="false">IF(AND(ISNUMBER($A88),$A88&gt;=AH$6,$A88&lt;=AH$7),IFERROR(AH$10*2/(SQRT(2*PI())*(AH$8+AH$9))*EXP(-0.5*(($A88-AH$5)/IF($A88&lt;AH$5,AH$8,AH$9))^2),0),0)</f>
        <v>0</v>
      </c>
      <c r="AI88" s="78" t="n">
        <f aca="false">IF(AND(ISNUMBER($A88),$A88&gt;=AI$6,$A88&lt;=AI$7),IFERROR(AI$10*2/(SQRT(2*PI())*(AI$8+AI$9))*EXP(-0.5*(($A88-AI$5)/IF($A88&lt;AI$5,AI$8,AI$9))^2),0),0)</f>
        <v>0</v>
      </c>
      <c r="AJ88" s="78" t="n">
        <f aca="false">IF(AND(ISNUMBER($A88),$A88&gt;=AJ$6,$A88&lt;=AJ$7),IFERROR(AJ$10*2/(SQRT(2*PI())*(AJ$8+AJ$9))*EXP(-0.5*(($A88-AJ$5)/IF($A88&lt;AJ$5,AJ$8,AJ$9))^2),0),0)</f>
        <v>0</v>
      </c>
      <c r="AK88" s="78" t="n">
        <f aca="false">IF(AND(ISNUMBER($A88),$A88&gt;=AK$6,$A88&lt;=AK$7),IFERROR(AK$10*2/(SQRT(2*PI())*(AK$8+AK$9))*EXP(-0.5*(($A88-AK$5)/IF($A88&lt;AK$5,AK$8,AK$9))^2),0),0)</f>
        <v>0</v>
      </c>
      <c r="AL88" s="78" t="n">
        <f aca="false">IF(AND(ISNUMBER($A88),$A88&gt;=AL$6,$A88&lt;=AL$7),IFERROR(AL$10*2/(SQRT(2*PI())*(AL$8+AL$9))*EXP(-0.5*(($A88-AL$5)/IF($A88&lt;AL$5,AL$8,AL$9))^2),0),0)</f>
        <v>0</v>
      </c>
      <c r="AM88" s="78" t="n">
        <f aca="false">IF(AND(ISNUMBER($A88),$A88&gt;=AM$6,$A88&lt;=AM$7),IFERROR(AM$10*2/(SQRT(2*PI())*(AM$8+AM$9))*EXP(-0.5*(($A88-AM$5)/IF($A88&lt;AM$5,AM$8,AM$9))^2),0),0)</f>
        <v>0</v>
      </c>
      <c r="AN88" s="78" t="n">
        <f aca="false">IF(AND(ISNUMBER($A88),$A88&gt;=AN$6,$A88&lt;=AN$7),IFERROR(AN$10*2/(SQRT(2*PI())*(AN$8+AN$9))*EXP(-0.5*(($A88-AN$5)/IF($A88&lt;AN$5,AN$8,AN$9))^2),0),0)</f>
        <v>0</v>
      </c>
      <c r="AO88" s="78" t="n">
        <f aca="false">IF(AND(ISNUMBER($A88),$A88&gt;=AO$6,$A88&lt;=AO$7),IFERROR(AO$10*2/(SQRT(2*PI())*(AO$8+AO$9))*EXP(-0.5*(($A88-AO$5)/IF($A88&lt;AO$5,AO$8,AO$9))^2),0),0)</f>
        <v>0</v>
      </c>
      <c r="AP88" s="78" t="n">
        <f aca="false">IF(AND(ISNUMBER($A88),$A88&gt;=AP$6,$A88&lt;=AP$7),IFERROR(AP$10*2/(SQRT(2*PI())*(AP$8+AP$9))*EXP(-0.5*(($A88-AP$5)/IF($A88&lt;AP$5,AP$8,AP$9))^2),0),0)</f>
        <v>0</v>
      </c>
      <c r="AQ88" s="78" t="n">
        <f aca="false">IF(AND(ISNUMBER($A88),$A88&gt;=AQ$6,$A88&lt;=AQ$7),IFERROR(AQ$10*2/(SQRT(2*PI())*(AQ$8+AQ$9))*EXP(-0.5*(($A88-AQ$5)/IF($A88&lt;AQ$5,AQ$8,AQ$9))^2),0),0)</f>
        <v>0</v>
      </c>
      <c r="AR88" s="78" t="n">
        <f aca="false">IF(AND(ISNUMBER($A88),$A88&gt;=AR$6,$A88&lt;=AR$7),IFERROR(AR$10*2/(SQRT(2*PI())*(AR$8+AR$9))*EXP(-0.5*(($A88-AR$5)/IF($A88&lt;AR$5,AR$8,AR$9))^2),0),0)</f>
        <v>0</v>
      </c>
      <c r="AS88" s="78" t="n">
        <f aca="false">IF(AND(ISNUMBER($A88),$A88&gt;=AS$6,$A88&lt;=AS$7),IFERROR(AS$10*2/(SQRT(2*PI())*(AS$8+AS$9))*EXP(-0.5*(($A88-AS$5)/IF($A88&lt;AS$5,AS$8,AS$9))^2),0),0)</f>
        <v>0</v>
      </c>
      <c r="AT88" s="78" t="n">
        <f aca="false">IF(AND(ISNUMBER($A88),$A88&gt;=AT$6,$A88&lt;=AT$7),IFERROR(AT$10*2/(SQRT(2*PI())*(AT$8+AT$9))*EXP(-0.5*(($A88-AT$5)/IF($A88&lt;AT$5,AT$8,AT$9))^2),0),0)</f>
        <v>0</v>
      </c>
      <c r="AU88" s="78" t="n">
        <f aca="false">IF(AND(ISNUMBER($A88),$A88&gt;=AU$6,$A88&lt;=AU$7),IFERROR(AU$10*2/(SQRT(2*PI())*(AU$8+AU$9))*EXP(-0.5*(($A88-AU$5)/IF($A88&lt;AU$5,AU$8,AU$9))^2),0),0)</f>
        <v>0</v>
      </c>
      <c r="AV88" s="78" t="n">
        <f aca="false">IF(AND(ISNUMBER($A88),$A88&gt;=AV$6,$A88&lt;=AV$7),IFERROR(AV$10*2/(SQRT(2*PI())*(AV$8+AV$9))*EXP(-0.5*(($A88-AV$5)/IF($A88&lt;AV$5,AV$8,AV$9))^2),0),0)</f>
        <v>0</v>
      </c>
      <c r="AW88" s="78" t="n">
        <f aca="false">IF(AND(ISNUMBER($A88),$A88&gt;=AW$6,$A88&lt;=AW$7),IFERROR(AW$10*2/(SQRT(2*PI())*(AW$8+AW$9))*EXP(-0.5*(($A88-AW$5)/IF($A88&lt;AW$5,AW$8,AW$9))^2),0),0)</f>
        <v>0</v>
      </c>
      <c r="AX88" s="78" t="n">
        <f aca="false">IF(AND(ISNUMBER($A88),$A88&gt;=AX$6,$A88&lt;=AX$7),IFERROR(AX$10*2/(SQRT(2*PI())*(AX$8+AX$9))*EXP(-0.5*(($A88-AX$5)/IF($A88&lt;AX$5,AX$8,AX$9))^2),0),0)</f>
        <v>0</v>
      </c>
      <c r="AY88" s="78" t="n">
        <f aca="false">IF(AND(ISNUMBER($A88),$A88&gt;=AY$6,$A88&lt;=AY$7),IFERROR(AY$10*2/(SQRT(2*PI())*(AY$8+AY$9))*EXP(-0.5*(($A88-AY$5)/IF($A88&lt;AY$5,AY$8,AY$9))^2),0),0)</f>
        <v>0</v>
      </c>
      <c r="AZ88" s="78" t="n">
        <f aca="false">IF(AND(ISNUMBER($A88),$A88&gt;=AZ$6,$A88&lt;=AZ$7),IFERROR(AZ$10*2/(SQRT(2*PI())*(AZ$8+AZ$9))*EXP(-0.5*(($A88-AZ$5)/IF($A88&lt;AZ$5,AZ$8,AZ$9))^2),0),0)</f>
        <v>0</v>
      </c>
      <c r="BA88" s="78" t="n">
        <f aca="false">IF(AND(ISNUMBER($A88),$A88&gt;=BA$6,$A88&lt;=BA$7),IFERROR(BA$10*2/(SQRT(2*PI())*(BA$8+BA$9))*EXP(-0.5*(($A88-BA$5)/IF($A88&lt;BA$5,BA$8,BA$9))^2),0),0)</f>
        <v>0</v>
      </c>
    </row>
    <row r="89" customFormat="false" ht="15" hidden="false" customHeight="false" outlineLevel="0" collapsed="false">
      <c r="A89" s="73" t="str">
        <f aca="false">IF(ISNUMBER('Batch Matches'!D89),'Batch Matches'!D89,"")</f>
        <v/>
      </c>
      <c r="B89" s="78" t="n">
        <f aca="false">SUM(G89:BA89)</f>
        <v>0</v>
      </c>
      <c r="C89" s="78" t="n">
        <f aca="false">MAX(G89:BA89)</f>
        <v>0</v>
      </c>
      <c r="D89" s="72" t="str">
        <f aca="false">IF(B89=0,"",MATCH(C89,G89:BA89,0))</f>
        <v/>
      </c>
      <c r="E89" s="78" t="n">
        <f aca="false">LARGE(G89:BA89,2)</f>
        <v>0</v>
      </c>
      <c r="F89" s="72" t="str">
        <f aca="false">IF(E89=0,"",MATCH(E89,G89:BA89,0))</f>
        <v/>
      </c>
      <c r="G89" s="78" t="n">
        <f aca="false">IF(AND(ISNUMBER($A89),$A89&gt;=G$6,$A89&lt;=G$7),IFERROR(G$10*2/(SQRT(2*PI())*(G$8+G$9))*EXP(-0.5*(($A89-G$5)/IF($A89&lt;G$5,G$8,G$9))^2),0),0)</f>
        <v>0</v>
      </c>
      <c r="H89" s="78" t="n">
        <f aca="false">IF(AND(ISNUMBER($A89),$A89&gt;=H$6,$A89&lt;=H$7),IFERROR(H$10*2/(SQRT(2*PI())*(H$8+H$9))*EXP(-0.5*(($A89-H$5)/IF($A89&lt;H$5,H$8,H$9))^2),0),0)</f>
        <v>0</v>
      </c>
      <c r="I89" s="78" t="n">
        <f aca="false">IF(AND(ISNUMBER($A89),$A89&gt;=I$6,$A89&lt;=I$7),IFERROR(I$10*2/(SQRT(2*PI())*(I$8+I$9))*EXP(-0.5*(($A89-I$5)/IF($A89&lt;I$5,I$8,I$9))^2),0),0)</f>
        <v>0</v>
      </c>
      <c r="J89" s="78" t="n">
        <f aca="false">IF(AND(ISNUMBER($A89),$A89&gt;=J$6,$A89&lt;=J$7),IFERROR(J$10*2/(SQRT(2*PI())*(J$8+J$9))*EXP(-0.5*(($A89-J$5)/IF($A89&lt;J$5,J$8,J$9))^2),0),0)</f>
        <v>0</v>
      </c>
      <c r="K89" s="78" t="n">
        <f aca="false">IF(AND(ISNUMBER($A89),$A89&gt;=K$6,$A89&lt;=K$7),IFERROR(K$10*2/(SQRT(2*PI())*(K$8+K$9))*EXP(-0.5*(($A89-K$5)/IF($A89&lt;K$5,K$8,K$9))^2),0),0)</f>
        <v>0</v>
      </c>
      <c r="L89" s="78" t="n">
        <f aca="false">IF(AND(ISNUMBER($A89),$A89&gt;=L$6,$A89&lt;=L$7),IFERROR(L$10*2/(SQRT(2*PI())*(L$8+L$9))*EXP(-0.5*(($A89-L$5)/IF($A89&lt;L$5,L$8,L$9))^2),0),0)</f>
        <v>0</v>
      </c>
      <c r="M89" s="78" t="n">
        <f aca="false">IF(AND(ISNUMBER($A89),$A89&gt;=M$6,$A89&lt;=M$7),IFERROR(M$10*2/(SQRT(2*PI())*(M$8+M$9))*EXP(-0.5*(($A89-M$5)/IF($A89&lt;M$5,M$8,M$9))^2),0),0)</f>
        <v>0</v>
      </c>
      <c r="N89" s="78" t="n">
        <f aca="false">IF(AND(ISNUMBER($A89),$A89&gt;=N$6,$A89&lt;=N$7),IFERROR(N$10*2/(SQRT(2*PI())*(N$8+N$9))*EXP(-0.5*(($A89-N$5)/IF($A89&lt;N$5,N$8,N$9))^2),0),0)</f>
        <v>0</v>
      </c>
      <c r="O89" s="78" t="n">
        <f aca="false">IF(AND(ISNUMBER($A89),$A89&gt;=O$6,$A89&lt;=O$7),IFERROR(O$10*2/(SQRT(2*PI())*(O$8+O$9))*EXP(-0.5*(($A89-O$5)/IF($A89&lt;O$5,O$8,O$9))^2),0),0)</f>
        <v>0</v>
      </c>
      <c r="P89" s="78" t="n">
        <f aca="false">IF(AND(ISNUMBER($A89),$A89&gt;=P$6,$A89&lt;=P$7),IFERROR(P$10*2/(SQRT(2*PI())*(P$8+P$9))*EXP(-0.5*(($A89-P$5)/IF($A89&lt;P$5,P$8,P$9))^2),0),0)</f>
        <v>0</v>
      </c>
      <c r="Q89" s="78" t="n">
        <f aca="false">IF(AND(ISNUMBER($A89),$A89&gt;=Q$6,$A89&lt;=Q$7),IFERROR(Q$10*2/(SQRT(2*PI())*(Q$8+Q$9))*EXP(-0.5*(($A89-Q$5)/IF($A89&lt;Q$5,Q$8,Q$9))^2),0),0)</f>
        <v>0</v>
      </c>
      <c r="R89" s="78" t="n">
        <f aca="false">IF(AND(ISNUMBER($A89),$A89&gt;=R$6,$A89&lt;=R$7),IFERROR(R$10*2/(SQRT(2*PI())*(R$8+R$9))*EXP(-0.5*(($A89-R$5)/IF($A89&lt;R$5,R$8,R$9))^2),0),0)</f>
        <v>0</v>
      </c>
      <c r="S89" s="78" t="n">
        <f aca="false">IF(AND(ISNUMBER($A89),$A89&gt;=S$6,$A89&lt;=S$7),IFERROR(S$10*2/(SQRT(2*PI())*(S$8+S$9))*EXP(-0.5*(($A89-S$5)/IF($A89&lt;S$5,S$8,S$9))^2),0),0)</f>
        <v>0</v>
      </c>
      <c r="T89" s="78" t="n">
        <f aca="false">IF(AND(ISNUMBER($A89),$A89&gt;=T$6,$A89&lt;=T$7),IFERROR(T$10*2/(SQRT(2*PI())*(T$8+T$9))*EXP(-0.5*(($A89-T$5)/IF($A89&lt;T$5,T$8,T$9))^2),0),0)</f>
        <v>0</v>
      </c>
      <c r="U89" s="78" t="n">
        <f aca="false">IF(AND(ISNUMBER($A89),$A89&gt;=U$6,$A89&lt;=U$7),IFERROR(U$10*2/(SQRT(2*PI())*(U$8+U$9))*EXP(-0.5*(($A89-U$5)/IF($A89&lt;U$5,U$8,U$9))^2),0),0)</f>
        <v>0</v>
      </c>
      <c r="V89" s="78" t="n">
        <f aca="false">IF(AND(ISNUMBER($A89),$A89&gt;=V$6,$A89&lt;=V$7),IFERROR(V$10*2/(SQRT(2*PI())*(V$8+V$9))*EXP(-0.5*(($A89-V$5)/IF($A89&lt;V$5,V$8,V$9))^2),0),0)</f>
        <v>0</v>
      </c>
      <c r="W89" s="78" t="n">
        <f aca="false">IF(AND(ISNUMBER($A89),$A89&gt;=W$6,$A89&lt;=W$7),IFERROR(W$10*2/(SQRT(2*PI())*(W$8+W$9))*EXP(-0.5*(($A89-W$5)/IF($A89&lt;W$5,W$8,W$9))^2),0),0)</f>
        <v>0</v>
      </c>
      <c r="X89" s="78" t="n">
        <f aca="false">IF(AND(ISNUMBER($A89),$A89&gt;=X$6,$A89&lt;=X$7),IFERROR(X$10*2/(SQRT(2*PI())*(X$8+X$9))*EXP(-0.5*(($A89-X$5)/IF($A89&lt;X$5,X$8,X$9))^2),0),0)</f>
        <v>0</v>
      </c>
      <c r="Y89" s="78" t="n">
        <f aca="false">IF(AND(ISNUMBER($A89),$A89&gt;=Y$6,$A89&lt;=Y$7),IFERROR(Y$10*2/(SQRT(2*PI())*(Y$8+Y$9))*EXP(-0.5*(($A89-Y$5)/IF($A89&lt;Y$5,Y$8,Y$9))^2),0),0)</f>
        <v>0</v>
      </c>
      <c r="Z89" s="78" t="n">
        <f aca="false">IF(AND(ISNUMBER($A89),$A89&gt;=Z$6,$A89&lt;=Z$7),IFERROR(Z$10*2/(SQRT(2*PI())*(Z$8+Z$9))*EXP(-0.5*(($A89-Z$5)/IF($A89&lt;Z$5,Z$8,Z$9))^2),0),0)</f>
        <v>0</v>
      </c>
      <c r="AA89" s="78" t="n">
        <f aca="false">IF(AND(ISNUMBER($A89),$A89&gt;=AA$6,$A89&lt;=AA$7),IFERROR(AA$10*2/(SQRT(2*PI())*(AA$8+AA$9))*EXP(-0.5*(($A89-AA$5)/IF($A89&lt;AA$5,AA$8,AA$9))^2),0),0)</f>
        <v>0</v>
      </c>
      <c r="AB89" s="78" t="n">
        <f aca="false">IF(AND(ISNUMBER($A89),$A89&gt;=AB$6,$A89&lt;=AB$7),IFERROR(AB$10*2/(SQRT(2*PI())*(AB$8+AB$9))*EXP(-0.5*(($A89-AB$5)/IF($A89&lt;AB$5,AB$8,AB$9))^2),0),0)</f>
        <v>0</v>
      </c>
      <c r="AC89" s="78" t="n">
        <f aca="false">IF(AND(ISNUMBER($A89),$A89&gt;=AC$6,$A89&lt;=AC$7),IFERROR(AC$10*2/(SQRT(2*PI())*(AC$8+AC$9))*EXP(-0.5*(($A89-AC$5)/IF($A89&lt;AC$5,AC$8,AC$9))^2),0),0)</f>
        <v>0</v>
      </c>
      <c r="AD89" s="78" t="n">
        <f aca="false">IF(AND(ISNUMBER($A89),$A89&gt;=AD$6,$A89&lt;=AD$7),IFERROR(AD$10*2/(SQRT(2*PI())*(AD$8+AD$9))*EXP(-0.5*(($A89-AD$5)/IF($A89&lt;AD$5,AD$8,AD$9))^2),0),0)</f>
        <v>0</v>
      </c>
      <c r="AE89" s="78" t="n">
        <f aca="false">IF(AND(ISNUMBER($A89),$A89&gt;=AE$6,$A89&lt;=AE$7),IFERROR(AE$10*2/(SQRT(2*PI())*(AE$8+AE$9))*EXP(-0.5*(($A89-AE$5)/IF($A89&lt;AE$5,AE$8,AE$9))^2),0),0)</f>
        <v>0</v>
      </c>
      <c r="AF89" s="78" t="n">
        <f aca="false">IF(AND(ISNUMBER($A89),$A89&gt;=AF$6,$A89&lt;=AF$7),IFERROR(AF$10*2/(SQRT(2*PI())*(AF$8+AF$9))*EXP(-0.5*(($A89-AF$5)/IF($A89&lt;AF$5,AF$8,AF$9))^2),0),0)</f>
        <v>0</v>
      </c>
      <c r="AG89" s="78" t="n">
        <f aca="false">IF(AND(ISNUMBER($A89),$A89&gt;=AG$6,$A89&lt;=AG$7),IFERROR(AG$10*2/(SQRT(2*PI())*(AG$8+AG$9))*EXP(-0.5*(($A89-AG$5)/IF($A89&lt;AG$5,AG$8,AG$9))^2),0),0)</f>
        <v>0</v>
      </c>
      <c r="AH89" s="78" t="n">
        <f aca="false">IF(AND(ISNUMBER($A89),$A89&gt;=AH$6,$A89&lt;=AH$7),IFERROR(AH$10*2/(SQRT(2*PI())*(AH$8+AH$9))*EXP(-0.5*(($A89-AH$5)/IF($A89&lt;AH$5,AH$8,AH$9))^2),0),0)</f>
        <v>0</v>
      </c>
      <c r="AI89" s="78" t="n">
        <f aca="false">IF(AND(ISNUMBER($A89),$A89&gt;=AI$6,$A89&lt;=AI$7),IFERROR(AI$10*2/(SQRT(2*PI())*(AI$8+AI$9))*EXP(-0.5*(($A89-AI$5)/IF($A89&lt;AI$5,AI$8,AI$9))^2),0),0)</f>
        <v>0</v>
      </c>
      <c r="AJ89" s="78" t="n">
        <f aca="false">IF(AND(ISNUMBER($A89),$A89&gt;=AJ$6,$A89&lt;=AJ$7),IFERROR(AJ$10*2/(SQRT(2*PI())*(AJ$8+AJ$9))*EXP(-0.5*(($A89-AJ$5)/IF($A89&lt;AJ$5,AJ$8,AJ$9))^2),0),0)</f>
        <v>0</v>
      </c>
      <c r="AK89" s="78" t="n">
        <f aca="false">IF(AND(ISNUMBER($A89),$A89&gt;=AK$6,$A89&lt;=AK$7),IFERROR(AK$10*2/(SQRT(2*PI())*(AK$8+AK$9))*EXP(-0.5*(($A89-AK$5)/IF($A89&lt;AK$5,AK$8,AK$9))^2),0),0)</f>
        <v>0</v>
      </c>
      <c r="AL89" s="78" t="n">
        <f aca="false">IF(AND(ISNUMBER($A89),$A89&gt;=AL$6,$A89&lt;=AL$7),IFERROR(AL$10*2/(SQRT(2*PI())*(AL$8+AL$9))*EXP(-0.5*(($A89-AL$5)/IF($A89&lt;AL$5,AL$8,AL$9))^2),0),0)</f>
        <v>0</v>
      </c>
      <c r="AM89" s="78" t="n">
        <f aca="false">IF(AND(ISNUMBER($A89),$A89&gt;=AM$6,$A89&lt;=AM$7),IFERROR(AM$10*2/(SQRT(2*PI())*(AM$8+AM$9))*EXP(-0.5*(($A89-AM$5)/IF($A89&lt;AM$5,AM$8,AM$9))^2),0),0)</f>
        <v>0</v>
      </c>
      <c r="AN89" s="78" t="n">
        <f aca="false">IF(AND(ISNUMBER($A89),$A89&gt;=AN$6,$A89&lt;=AN$7),IFERROR(AN$10*2/(SQRT(2*PI())*(AN$8+AN$9))*EXP(-0.5*(($A89-AN$5)/IF($A89&lt;AN$5,AN$8,AN$9))^2),0),0)</f>
        <v>0</v>
      </c>
      <c r="AO89" s="78" t="n">
        <f aca="false">IF(AND(ISNUMBER($A89),$A89&gt;=AO$6,$A89&lt;=AO$7),IFERROR(AO$10*2/(SQRT(2*PI())*(AO$8+AO$9))*EXP(-0.5*(($A89-AO$5)/IF($A89&lt;AO$5,AO$8,AO$9))^2),0),0)</f>
        <v>0</v>
      </c>
      <c r="AP89" s="78" t="n">
        <f aca="false">IF(AND(ISNUMBER($A89),$A89&gt;=AP$6,$A89&lt;=AP$7),IFERROR(AP$10*2/(SQRT(2*PI())*(AP$8+AP$9))*EXP(-0.5*(($A89-AP$5)/IF($A89&lt;AP$5,AP$8,AP$9))^2),0),0)</f>
        <v>0</v>
      </c>
      <c r="AQ89" s="78" t="n">
        <f aca="false">IF(AND(ISNUMBER($A89),$A89&gt;=AQ$6,$A89&lt;=AQ$7),IFERROR(AQ$10*2/(SQRT(2*PI())*(AQ$8+AQ$9))*EXP(-0.5*(($A89-AQ$5)/IF($A89&lt;AQ$5,AQ$8,AQ$9))^2),0),0)</f>
        <v>0</v>
      </c>
      <c r="AR89" s="78" t="n">
        <f aca="false">IF(AND(ISNUMBER($A89),$A89&gt;=AR$6,$A89&lt;=AR$7),IFERROR(AR$10*2/(SQRT(2*PI())*(AR$8+AR$9))*EXP(-0.5*(($A89-AR$5)/IF($A89&lt;AR$5,AR$8,AR$9))^2),0),0)</f>
        <v>0</v>
      </c>
      <c r="AS89" s="78" t="n">
        <f aca="false">IF(AND(ISNUMBER($A89),$A89&gt;=AS$6,$A89&lt;=AS$7),IFERROR(AS$10*2/(SQRT(2*PI())*(AS$8+AS$9))*EXP(-0.5*(($A89-AS$5)/IF($A89&lt;AS$5,AS$8,AS$9))^2),0),0)</f>
        <v>0</v>
      </c>
      <c r="AT89" s="78" t="n">
        <f aca="false">IF(AND(ISNUMBER($A89),$A89&gt;=AT$6,$A89&lt;=AT$7),IFERROR(AT$10*2/(SQRT(2*PI())*(AT$8+AT$9))*EXP(-0.5*(($A89-AT$5)/IF($A89&lt;AT$5,AT$8,AT$9))^2),0),0)</f>
        <v>0</v>
      </c>
      <c r="AU89" s="78" t="n">
        <f aca="false">IF(AND(ISNUMBER($A89),$A89&gt;=AU$6,$A89&lt;=AU$7),IFERROR(AU$10*2/(SQRT(2*PI())*(AU$8+AU$9))*EXP(-0.5*(($A89-AU$5)/IF($A89&lt;AU$5,AU$8,AU$9))^2),0),0)</f>
        <v>0</v>
      </c>
      <c r="AV89" s="78" t="n">
        <f aca="false">IF(AND(ISNUMBER($A89),$A89&gt;=AV$6,$A89&lt;=AV$7),IFERROR(AV$10*2/(SQRT(2*PI())*(AV$8+AV$9))*EXP(-0.5*(($A89-AV$5)/IF($A89&lt;AV$5,AV$8,AV$9))^2),0),0)</f>
        <v>0</v>
      </c>
      <c r="AW89" s="78" t="n">
        <f aca="false">IF(AND(ISNUMBER($A89),$A89&gt;=AW$6,$A89&lt;=AW$7),IFERROR(AW$10*2/(SQRT(2*PI())*(AW$8+AW$9))*EXP(-0.5*(($A89-AW$5)/IF($A89&lt;AW$5,AW$8,AW$9))^2),0),0)</f>
        <v>0</v>
      </c>
      <c r="AX89" s="78" t="n">
        <f aca="false">IF(AND(ISNUMBER($A89),$A89&gt;=AX$6,$A89&lt;=AX$7),IFERROR(AX$10*2/(SQRT(2*PI())*(AX$8+AX$9))*EXP(-0.5*(($A89-AX$5)/IF($A89&lt;AX$5,AX$8,AX$9))^2),0),0)</f>
        <v>0</v>
      </c>
      <c r="AY89" s="78" t="n">
        <f aca="false">IF(AND(ISNUMBER($A89),$A89&gt;=AY$6,$A89&lt;=AY$7),IFERROR(AY$10*2/(SQRT(2*PI())*(AY$8+AY$9))*EXP(-0.5*(($A89-AY$5)/IF($A89&lt;AY$5,AY$8,AY$9))^2),0),0)</f>
        <v>0</v>
      </c>
      <c r="AZ89" s="78" t="n">
        <f aca="false">IF(AND(ISNUMBER($A89),$A89&gt;=AZ$6,$A89&lt;=AZ$7),IFERROR(AZ$10*2/(SQRT(2*PI())*(AZ$8+AZ$9))*EXP(-0.5*(($A89-AZ$5)/IF($A89&lt;AZ$5,AZ$8,AZ$9))^2),0),0)</f>
        <v>0</v>
      </c>
      <c r="BA89" s="78" t="n">
        <f aca="false">IF(AND(ISNUMBER($A89),$A89&gt;=BA$6,$A89&lt;=BA$7),IFERROR(BA$10*2/(SQRT(2*PI())*(BA$8+BA$9))*EXP(-0.5*(($A89-BA$5)/IF($A89&lt;BA$5,BA$8,BA$9))^2),0),0)</f>
        <v>0</v>
      </c>
    </row>
    <row r="90" customFormat="false" ht="15" hidden="false" customHeight="false" outlineLevel="0" collapsed="false">
      <c r="A90" s="73" t="str">
        <f aca="false">IF(ISNUMBER('Batch Matches'!D90),'Batch Matches'!D90,"")</f>
        <v/>
      </c>
      <c r="B90" s="78" t="n">
        <f aca="false">SUM(G90:BA90)</f>
        <v>0</v>
      </c>
      <c r="C90" s="78" t="n">
        <f aca="false">MAX(G90:BA90)</f>
        <v>0</v>
      </c>
      <c r="D90" s="72" t="str">
        <f aca="false">IF(B90=0,"",MATCH(C90,G90:BA90,0))</f>
        <v/>
      </c>
      <c r="E90" s="78" t="n">
        <f aca="false">LARGE(G90:BA90,2)</f>
        <v>0</v>
      </c>
      <c r="F90" s="72" t="str">
        <f aca="false">IF(E90=0,"",MATCH(E90,G90:BA90,0))</f>
        <v/>
      </c>
      <c r="G90" s="78" t="n">
        <f aca="false">IF(AND(ISNUMBER($A90),$A90&gt;=G$6,$A90&lt;=G$7),IFERROR(G$10*2/(SQRT(2*PI())*(G$8+G$9))*EXP(-0.5*(($A90-G$5)/IF($A90&lt;G$5,G$8,G$9))^2),0),0)</f>
        <v>0</v>
      </c>
      <c r="H90" s="78" t="n">
        <f aca="false">IF(AND(ISNUMBER($A90),$A90&gt;=H$6,$A90&lt;=H$7),IFERROR(H$10*2/(SQRT(2*PI())*(H$8+H$9))*EXP(-0.5*(($A90-H$5)/IF($A90&lt;H$5,H$8,H$9))^2),0),0)</f>
        <v>0</v>
      </c>
      <c r="I90" s="78" t="n">
        <f aca="false">IF(AND(ISNUMBER($A90),$A90&gt;=I$6,$A90&lt;=I$7),IFERROR(I$10*2/(SQRT(2*PI())*(I$8+I$9))*EXP(-0.5*(($A90-I$5)/IF($A90&lt;I$5,I$8,I$9))^2),0),0)</f>
        <v>0</v>
      </c>
      <c r="J90" s="78" t="n">
        <f aca="false">IF(AND(ISNUMBER($A90),$A90&gt;=J$6,$A90&lt;=J$7),IFERROR(J$10*2/(SQRT(2*PI())*(J$8+J$9))*EXP(-0.5*(($A90-J$5)/IF($A90&lt;J$5,J$8,J$9))^2),0),0)</f>
        <v>0</v>
      </c>
      <c r="K90" s="78" t="n">
        <f aca="false">IF(AND(ISNUMBER($A90),$A90&gt;=K$6,$A90&lt;=K$7),IFERROR(K$10*2/(SQRT(2*PI())*(K$8+K$9))*EXP(-0.5*(($A90-K$5)/IF($A90&lt;K$5,K$8,K$9))^2),0),0)</f>
        <v>0</v>
      </c>
      <c r="L90" s="78" t="n">
        <f aca="false">IF(AND(ISNUMBER($A90),$A90&gt;=L$6,$A90&lt;=L$7),IFERROR(L$10*2/(SQRT(2*PI())*(L$8+L$9))*EXP(-0.5*(($A90-L$5)/IF($A90&lt;L$5,L$8,L$9))^2),0),0)</f>
        <v>0</v>
      </c>
      <c r="M90" s="78" t="n">
        <f aca="false">IF(AND(ISNUMBER($A90),$A90&gt;=M$6,$A90&lt;=M$7),IFERROR(M$10*2/(SQRT(2*PI())*(M$8+M$9))*EXP(-0.5*(($A90-M$5)/IF($A90&lt;M$5,M$8,M$9))^2),0),0)</f>
        <v>0</v>
      </c>
      <c r="N90" s="78" t="n">
        <f aca="false">IF(AND(ISNUMBER($A90),$A90&gt;=N$6,$A90&lt;=N$7),IFERROR(N$10*2/(SQRT(2*PI())*(N$8+N$9))*EXP(-0.5*(($A90-N$5)/IF($A90&lt;N$5,N$8,N$9))^2),0),0)</f>
        <v>0</v>
      </c>
      <c r="O90" s="78" t="n">
        <f aca="false">IF(AND(ISNUMBER($A90),$A90&gt;=O$6,$A90&lt;=O$7),IFERROR(O$10*2/(SQRT(2*PI())*(O$8+O$9))*EXP(-0.5*(($A90-O$5)/IF($A90&lt;O$5,O$8,O$9))^2),0),0)</f>
        <v>0</v>
      </c>
      <c r="P90" s="78" t="n">
        <f aca="false">IF(AND(ISNUMBER($A90),$A90&gt;=P$6,$A90&lt;=P$7),IFERROR(P$10*2/(SQRT(2*PI())*(P$8+P$9))*EXP(-0.5*(($A90-P$5)/IF($A90&lt;P$5,P$8,P$9))^2),0),0)</f>
        <v>0</v>
      </c>
      <c r="Q90" s="78" t="n">
        <f aca="false">IF(AND(ISNUMBER($A90),$A90&gt;=Q$6,$A90&lt;=Q$7),IFERROR(Q$10*2/(SQRT(2*PI())*(Q$8+Q$9))*EXP(-0.5*(($A90-Q$5)/IF($A90&lt;Q$5,Q$8,Q$9))^2),0),0)</f>
        <v>0</v>
      </c>
      <c r="R90" s="78" t="n">
        <f aca="false">IF(AND(ISNUMBER($A90),$A90&gt;=R$6,$A90&lt;=R$7),IFERROR(R$10*2/(SQRT(2*PI())*(R$8+R$9))*EXP(-0.5*(($A90-R$5)/IF($A90&lt;R$5,R$8,R$9))^2),0),0)</f>
        <v>0</v>
      </c>
      <c r="S90" s="78" t="n">
        <f aca="false">IF(AND(ISNUMBER($A90),$A90&gt;=S$6,$A90&lt;=S$7),IFERROR(S$10*2/(SQRT(2*PI())*(S$8+S$9))*EXP(-0.5*(($A90-S$5)/IF($A90&lt;S$5,S$8,S$9))^2),0),0)</f>
        <v>0</v>
      </c>
      <c r="T90" s="78" t="n">
        <f aca="false">IF(AND(ISNUMBER($A90),$A90&gt;=T$6,$A90&lt;=T$7),IFERROR(T$10*2/(SQRT(2*PI())*(T$8+T$9))*EXP(-0.5*(($A90-T$5)/IF($A90&lt;T$5,T$8,T$9))^2),0),0)</f>
        <v>0</v>
      </c>
      <c r="U90" s="78" t="n">
        <f aca="false">IF(AND(ISNUMBER($A90),$A90&gt;=U$6,$A90&lt;=U$7),IFERROR(U$10*2/(SQRT(2*PI())*(U$8+U$9))*EXP(-0.5*(($A90-U$5)/IF($A90&lt;U$5,U$8,U$9))^2),0),0)</f>
        <v>0</v>
      </c>
      <c r="V90" s="78" t="n">
        <f aca="false">IF(AND(ISNUMBER($A90),$A90&gt;=V$6,$A90&lt;=V$7),IFERROR(V$10*2/(SQRT(2*PI())*(V$8+V$9))*EXP(-0.5*(($A90-V$5)/IF($A90&lt;V$5,V$8,V$9))^2),0),0)</f>
        <v>0</v>
      </c>
      <c r="W90" s="78" t="n">
        <f aca="false">IF(AND(ISNUMBER($A90),$A90&gt;=W$6,$A90&lt;=W$7),IFERROR(W$10*2/(SQRT(2*PI())*(W$8+W$9))*EXP(-0.5*(($A90-W$5)/IF($A90&lt;W$5,W$8,W$9))^2),0),0)</f>
        <v>0</v>
      </c>
      <c r="X90" s="78" t="n">
        <f aca="false">IF(AND(ISNUMBER($A90),$A90&gt;=X$6,$A90&lt;=X$7),IFERROR(X$10*2/(SQRT(2*PI())*(X$8+X$9))*EXP(-0.5*(($A90-X$5)/IF($A90&lt;X$5,X$8,X$9))^2),0),0)</f>
        <v>0</v>
      </c>
      <c r="Y90" s="78" t="n">
        <f aca="false">IF(AND(ISNUMBER($A90),$A90&gt;=Y$6,$A90&lt;=Y$7),IFERROR(Y$10*2/(SQRT(2*PI())*(Y$8+Y$9))*EXP(-0.5*(($A90-Y$5)/IF($A90&lt;Y$5,Y$8,Y$9))^2),0),0)</f>
        <v>0</v>
      </c>
      <c r="Z90" s="78" t="n">
        <f aca="false">IF(AND(ISNUMBER($A90),$A90&gt;=Z$6,$A90&lt;=Z$7),IFERROR(Z$10*2/(SQRT(2*PI())*(Z$8+Z$9))*EXP(-0.5*(($A90-Z$5)/IF($A90&lt;Z$5,Z$8,Z$9))^2),0),0)</f>
        <v>0</v>
      </c>
      <c r="AA90" s="78" t="n">
        <f aca="false">IF(AND(ISNUMBER($A90),$A90&gt;=AA$6,$A90&lt;=AA$7),IFERROR(AA$10*2/(SQRT(2*PI())*(AA$8+AA$9))*EXP(-0.5*(($A90-AA$5)/IF($A90&lt;AA$5,AA$8,AA$9))^2),0),0)</f>
        <v>0</v>
      </c>
      <c r="AB90" s="78" t="n">
        <f aca="false">IF(AND(ISNUMBER($A90),$A90&gt;=AB$6,$A90&lt;=AB$7),IFERROR(AB$10*2/(SQRT(2*PI())*(AB$8+AB$9))*EXP(-0.5*(($A90-AB$5)/IF($A90&lt;AB$5,AB$8,AB$9))^2),0),0)</f>
        <v>0</v>
      </c>
      <c r="AC90" s="78" t="n">
        <f aca="false">IF(AND(ISNUMBER($A90),$A90&gt;=AC$6,$A90&lt;=AC$7),IFERROR(AC$10*2/(SQRT(2*PI())*(AC$8+AC$9))*EXP(-0.5*(($A90-AC$5)/IF($A90&lt;AC$5,AC$8,AC$9))^2),0),0)</f>
        <v>0</v>
      </c>
      <c r="AD90" s="78" t="n">
        <f aca="false">IF(AND(ISNUMBER($A90),$A90&gt;=AD$6,$A90&lt;=AD$7),IFERROR(AD$10*2/(SQRT(2*PI())*(AD$8+AD$9))*EXP(-0.5*(($A90-AD$5)/IF($A90&lt;AD$5,AD$8,AD$9))^2),0),0)</f>
        <v>0</v>
      </c>
      <c r="AE90" s="78" t="n">
        <f aca="false">IF(AND(ISNUMBER($A90),$A90&gt;=AE$6,$A90&lt;=AE$7),IFERROR(AE$10*2/(SQRT(2*PI())*(AE$8+AE$9))*EXP(-0.5*(($A90-AE$5)/IF($A90&lt;AE$5,AE$8,AE$9))^2),0),0)</f>
        <v>0</v>
      </c>
      <c r="AF90" s="78" t="n">
        <f aca="false">IF(AND(ISNUMBER($A90),$A90&gt;=AF$6,$A90&lt;=AF$7),IFERROR(AF$10*2/(SQRT(2*PI())*(AF$8+AF$9))*EXP(-0.5*(($A90-AF$5)/IF($A90&lt;AF$5,AF$8,AF$9))^2),0),0)</f>
        <v>0</v>
      </c>
      <c r="AG90" s="78" t="n">
        <f aca="false">IF(AND(ISNUMBER($A90),$A90&gt;=AG$6,$A90&lt;=AG$7),IFERROR(AG$10*2/(SQRT(2*PI())*(AG$8+AG$9))*EXP(-0.5*(($A90-AG$5)/IF($A90&lt;AG$5,AG$8,AG$9))^2),0),0)</f>
        <v>0</v>
      </c>
      <c r="AH90" s="78" t="n">
        <f aca="false">IF(AND(ISNUMBER($A90),$A90&gt;=AH$6,$A90&lt;=AH$7),IFERROR(AH$10*2/(SQRT(2*PI())*(AH$8+AH$9))*EXP(-0.5*(($A90-AH$5)/IF($A90&lt;AH$5,AH$8,AH$9))^2),0),0)</f>
        <v>0</v>
      </c>
      <c r="AI90" s="78" t="n">
        <f aca="false">IF(AND(ISNUMBER($A90),$A90&gt;=AI$6,$A90&lt;=AI$7),IFERROR(AI$10*2/(SQRT(2*PI())*(AI$8+AI$9))*EXP(-0.5*(($A90-AI$5)/IF($A90&lt;AI$5,AI$8,AI$9))^2),0),0)</f>
        <v>0</v>
      </c>
      <c r="AJ90" s="78" t="n">
        <f aca="false">IF(AND(ISNUMBER($A90),$A90&gt;=AJ$6,$A90&lt;=AJ$7),IFERROR(AJ$10*2/(SQRT(2*PI())*(AJ$8+AJ$9))*EXP(-0.5*(($A90-AJ$5)/IF($A90&lt;AJ$5,AJ$8,AJ$9))^2),0),0)</f>
        <v>0</v>
      </c>
      <c r="AK90" s="78" t="n">
        <f aca="false">IF(AND(ISNUMBER($A90),$A90&gt;=AK$6,$A90&lt;=AK$7),IFERROR(AK$10*2/(SQRT(2*PI())*(AK$8+AK$9))*EXP(-0.5*(($A90-AK$5)/IF($A90&lt;AK$5,AK$8,AK$9))^2),0),0)</f>
        <v>0</v>
      </c>
      <c r="AL90" s="78" t="n">
        <f aca="false">IF(AND(ISNUMBER($A90),$A90&gt;=AL$6,$A90&lt;=AL$7),IFERROR(AL$10*2/(SQRT(2*PI())*(AL$8+AL$9))*EXP(-0.5*(($A90-AL$5)/IF($A90&lt;AL$5,AL$8,AL$9))^2),0),0)</f>
        <v>0</v>
      </c>
      <c r="AM90" s="78" t="n">
        <f aca="false">IF(AND(ISNUMBER($A90),$A90&gt;=AM$6,$A90&lt;=AM$7),IFERROR(AM$10*2/(SQRT(2*PI())*(AM$8+AM$9))*EXP(-0.5*(($A90-AM$5)/IF($A90&lt;AM$5,AM$8,AM$9))^2),0),0)</f>
        <v>0</v>
      </c>
      <c r="AN90" s="78" t="n">
        <f aca="false">IF(AND(ISNUMBER($A90),$A90&gt;=AN$6,$A90&lt;=AN$7),IFERROR(AN$10*2/(SQRT(2*PI())*(AN$8+AN$9))*EXP(-0.5*(($A90-AN$5)/IF($A90&lt;AN$5,AN$8,AN$9))^2),0),0)</f>
        <v>0</v>
      </c>
      <c r="AO90" s="78" t="n">
        <f aca="false">IF(AND(ISNUMBER($A90),$A90&gt;=AO$6,$A90&lt;=AO$7),IFERROR(AO$10*2/(SQRT(2*PI())*(AO$8+AO$9))*EXP(-0.5*(($A90-AO$5)/IF($A90&lt;AO$5,AO$8,AO$9))^2),0),0)</f>
        <v>0</v>
      </c>
      <c r="AP90" s="78" t="n">
        <f aca="false">IF(AND(ISNUMBER($A90),$A90&gt;=AP$6,$A90&lt;=AP$7),IFERROR(AP$10*2/(SQRT(2*PI())*(AP$8+AP$9))*EXP(-0.5*(($A90-AP$5)/IF($A90&lt;AP$5,AP$8,AP$9))^2),0),0)</f>
        <v>0</v>
      </c>
      <c r="AQ90" s="78" t="n">
        <f aca="false">IF(AND(ISNUMBER($A90),$A90&gt;=AQ$6,$A90&lt;=AQ$7),IFERROR(AQ$10*2/(SQRT(2*PI())*(AQ$8+AQ$9))*EXP(-0.5*(($A90-AQ$5)/IF($A90&lt;AQ$5,AQ$8,AQ$9))^2),0),0)</f>
        <v>0</v>
      </c>
      <c r="AR90" s="78" t="n">
        <f aca="false">IF(AND(ISNUMBER($A90),$A90&gt;=AR$6,$A90&lt;=AR$7),IFERROR(AR$10*2/(SQRT(2*PI())*(AR$8+AR$9))*EXP(-0.5*(($A90-AR$5)/IF($A90&lt;AR$5,AR$8,AR$9))^2),0),0)</f>
        <v>0</v>
      </c>
      <c r="AS90" s="78" t="n">
        <f aca="false">IF(AND(ISNUMBER($A90),$A90&gt;=AS$6,$A90&lt;=AS$7),IFERROR(AS$10*2/(SQRT(2*PI())*(AS$8+AS$9))*EXP(-0.5*(($A90-AS$5)/IF($A90&lt;AS$5,AS$8,AS$9))^2),0),0)</f>
        <v>0</v>
      </c>
      <c r="AT90" s="78" t="n">
        <f aca="false">IF(AND(ISNUMBER($A90),$A90&gt;=AT$6,$A90&lt;=AT$7),IFERROR(AT$10*2/(SQRT(2*PI())*(AT$8+AT$9))*EXP(-0.5*(($A90-AT$5)/IF($A90&lt;AT$5,AT$8,AT$9))^2),0),0)</f>
        <v>0</v>
      </c>
      <c r="AU90" s="78" t="n">
        <f aca="false">IF(AND(ISNUMBER($A90),$A90&gt;=AU$6,$A90&lt;=AU$7),IFERROR(AU$10*2/(SQRT(2*PI())*(AU$8+AU$9))*EXP(-0.5*(($A90-AU$5)/IF($A90&lt;AU$5,AU$8,AU$9))^2),0),0)</f>
        <v>0</v>
      </c>
      <c r="AV90" s="78" t="n">
        <f aca="false">IF(AND(ISNUMBER($A90),$A90&gt;=AV$6,$A90&lt;=AV$7),IFERROR(AV$10*2/(SQRT(2*PI())*(AV$8+AV$9))*EXP(-0.5*(($A90-AV$5)/IF($A90&lt;AV$5,AV$8,AV$9))^2),0),0)</f>
        <v>0</v>
      </c>
      <c r="AW90" s="78" t="n">
        <f aca="false">IF(AND(ISNUMBER($A90),$A90&gt;=AW$6,$A90&lt;=AW$7),IFERROR(AW$10*2/(SQRT(2*PI())*(AW$8+AW$9))*EXP(-0.5*(($A90-AW$5)/IF($A90&lt;AW$5,AW$8,AW$9))^2),0),0)</f>
        <v>0</v>
      </c>
      <c r="AX90" s="78" t="n">
        <f aca="false">IF(AND(ISNUMBER($A90),$A90&gt;=AX$6,$A90&lt;=AX$7),IFERROR(AX$10*2/(SQRT(2*PI())*(AX$8+AX$9))*EXP(-0.5*(($A90-AX$5)/IF($A90&lt;AX$5,AX$8,AX$9))^2),0),0)</f>
        <v>0</v>
      </c>
      <c r="AY90" s="78" t="n">
        <f aca="false">IF(AND(ISNUMBER($A90),$A90&gt;=AY$6,$A90&lt;=AY$7),IFERROR(AY$10*2/(SQRT(2*PI())*(AY$8+AY$9))*EXP(-0.5*(($A90-AY$5)/IF($A90&lt;AY$5,AY$8,AY$9))^2),0),0)</f>
        <v>0</v>
      </c>
      <c r="AZ90" s="78" t="n">
        <f aca="false">IF(AND(ISNUMBER($A90),$A90&gt;=AZ$6,$A90&lt;=AZ$7),IFERROR(AZ$10*2/(SQRT(2*PI())*(AZ$8+AZ$9))*EXP(-0.5*(($A90-AZ$5)/IF($A90&lt;AZ$5,AZ$8,AZ$9))^2),0),0)</f>
        <v>0</v>
      </c>
      <c r="BA90" s="78" t="n">
        <f aca="false">IF(AND(ISNUMBER($A90),$A90&gt;=BA$6,$A90&lt;=BA$7),IFERROR(BA$10*2/(SQRT(2*PI())*(BA$8+BA$9))*EXP(-0.5*(($A90-BA$5)/IF($A90&lt;BA$5,BA$8,BA$9))^2),0),0)</f>
        <v>0</v>
      </c>
    </row>
    <row r="91" customFormat="false" ht="15" hidden="false" customHeight="false" outlineLevel="0" collapsed="false">
      <c r="A91" s="73" t="str">
        <f aca="false">IF(ISNUMBER('Batch Matches'!D91),'Batch Matches'!D91,"")</f>
        <v/>
      </c>
      <c r="B91" s="78" t="n">
        <f aca="false">SUM(G91:BA91)</f>
        <v>0</v>
      </c>
      <c r="C91" s="78" t="n">
        <f aca="false">MAX(G91:BA91)</f>
        <v>0</v>
      </c>
      <c r="D91" s="72" t="str">
        <f aca="false">IF(B91=0,"",MATCH(C91,G91:BA91,0))</f>
        <v/>
      </c>
      <c r="E91" s="78" t="n">
        <f aca="false">LARGE(G91:BA91,2)</f>
        <v>0</v>
      </c>
      <c r="F91" s="72" t="str">
        <f aca="false">IF(E91=0,"",MATCH(E91,G91:BA91,0))</f>
        <v/>
      </c>
      <c r="G91" s="78" t="n">
        <f aca="false">IF(AND(ISNUMBER($A91),$A91&gt;=G$6,$A91&lt;=G$7),IFERROR(G$10*2/(SQRT(2*PI())*(G$8+G$9))*EXP(-0.5*(($A91-G$5)/IF($A91&lt;G$5,G$8,G$9))^2),0),0)</f>
        <v>0</v>
      </c>
      <c r="H91" s="78" t="n">
        <f aca="false">IF(AND(ISNUMBER($A91),$A91&gt;=H$6,$A91&lt;=H$7),IFERROR(H$10*2/(SQRT(2*PI())*(H$8+H$9))*EXP(-0.5*(($A91-H$5)/IF($A91&lt;H$5,H$8,H$9))^2),0),0)</f>
        <v>0</v>
      </c>
      <c r="I91" s="78" t="n">
        <f aca="false">IF(AND(ISNUMBER($A91),$A91&gt;=I$6,$A91&lt;=I$7),IFERROR(I$10*2/(SQRT(2*PI())*(I$8+I$9))*EXP(-0.5*(($A91-I$5)/IF($A91&lt;I$5,I$8,I$9))^2),0),0)</f>
        <v>0</v>
      </c>
      <c r="J91" s="78" t="n">
        <f aca="false">IF(AND(ISNUMBER($A91),$A91&gt;=J$6,$A91&lt;=J$7),IFERROR(J$10*2/(SQRT(2*PI())*(J$8+J$9))*EXP(-0.5*(($A91-J$5)/IF($A91&lt;J$5,J$8,J$9))^2),0),0)</f>
        <v>0</v>
      </c>
      <c r="K91" s="78" t="n">
        <f aca="false">IF(AND(ISNUMBER($A91),$A91&gt;=K$6,$A91&lt;=K$7),IFERROR(K$10*2/(SQRT(2*PI())*(K$8+K$9))*EXP(-0.5*(($A91-K$5)/IF($A91&lt;K$5,K$8,K$9))^2),0),0)</f>
        <v>0</v>
      </c>
      <c r="L91" s="78" t="n">
        <f aca="false">IF(AND(ISNUMBER($A91),$A91&gt;=L$6,$A91&lt;=L$7),IFERROR(L$10*2/(SQRT(2*PI())*(L$8+L$9))*EXP(-0.5*(($A91-L$5)/IF($A91&lt;L$5,L$8,L$9))^2),0),0)</f>
        <v>0</v>
      </c>
      <c r="M91" s="78" t="n">
        <f aca="false">IF(AND(ISNUMBER($A91),$A91&gt;=M$6,$A91&lt;=M$7),IFERROR(M$10*2/(SQRT(2*PI())*(M$8+M$9))*EXP(-0.5*(($A91-M$5)/IF($A91&lt;M$5,M$8,M$9))^2),0),0)</f>
        <v>0</v>
      </c>
      <c r="N91" s="78" t="n">
        <f aca="false">IF(AND(ISNUMBER($A91),$A91&gt;=N$6,$A91&lt;=N$7),IFERROR(N$10*2/(SQRT(2*PI())*(N$8+N$9))*EXP(-0.5*(($A91-N$5)/IF($A91&lt;N$5,N$8,N$9))^2),0),0)</f>
        <v>0</v>
      </c>
      <c r="O91" s="78" t="n">
        <f aca="false">IF(AND(ISNUMBER($A91),$A91&gt;=O$6,$A91&lt;=O$7),IFERROR(O$10*2/(SQRT(2*PI())*(O$8+O$9))*EXP(-0.5*(($A91-O$5)/IF($A91&lt;O$5,O$8,O$9))^2),0),0)</f>
        <v>0</v>
      </c>
      <c r="P91" s="78" t="n">
        <f aca="false">IF(AND(ISNUMBER($A91),$A91&gt;=P$6,$A91&lt;=P$7),IFERROR(P$10*2/(SQRT(2*PI())*(P$8+P$9))*EXP(-0.5*(($A91-P$5)/IF($A91&lt;P$5,P$8,P$9))^2),0),0)</f>
        <v>0</v>
      </c>
      <c r="Q91" s="78" t="n">
        <f aca="false">IF(AND(ISNUMBER($A91),$A91&gt;=Q$6,$A91&lt;=Q$7),IFERROR(Q$10*2/(SQRT(2*PI())*(Q$8+Q$9))*EXP(-0.5*(($A91-Q$5)/IF($A91&lt;Q$5,Q$8,Q$9))^2),0),0)</f>
        <v>0</v>
      </c>
      <c r="R91" s="78" t="n">
        <f aca="false">IF(AND(ISNUMBER($A91),$A91&gt;=R$6,$A91&lt;=R$7),IFERROR(R$10*2/(SQRT(2*PI())*(R$8+R$9))*EXP(-0.5*(($A91-R$5)/IF($A91&lt;R$5,R$8,R$9))^2),0),0)</f>
        <v>0</v>
      </c>
      <c r="S91" s="78" t="n">
        <f aca="false">IF(AND(ISNUMBER($A91),$A91&gt;=S$6,$A91&lt;=S$7),IFERROR(S$10*2/(SQRT(2*PI())*(S$8+S$9))*EXP(-0.5*(($A91-S$5)/IF($A91&lt;S$5,S$8,S$9))^2),0),0)</f>
        <v>0</v>
      </c>
      <c r="T91" s="78" t="n">
        <f aca="false">IF(AND(ISNUMBER($A91),$A91&gt;=T$6,$A91&lt;=T$7),IFERROR(T$10*2/(SQRT(2*PI())*(T$8+T$9))*EXP(-0.5*(($A91-T$5)/IF($A91&lt;T$5,T$8,T$9))^2),0),0)</f>
        <v>0</v>
      </c>
      <c r="U91" s="78" t="n">
        <f aca="false">IF(AND(ISNUMBER($A91),$A91&gt;=U$6,$A91&lt;=U$7),IFERROR(U$10*2/(SQRT(2*PI())*(U$8+U$9))*EXP(-0.5*(($A91-U$5)/IF($A91&lt;U$5,U$8,U$9))^2),0),0)</f>
        <v>0</v>
      </c>
      <c r="V91" s="78" t="n">
        <f aca="false">IF(AND(ISNUMBER($A91),$A91&gt;=V$6,$A91&lt;=V$7),IFERROR(V$10*2/(SQRT(2*PI())*(V$8+V$9))*EXP(-0.5*(($A91-V$5)/IF($A91&lt;V$5,V$8,V$9))^2),0),0)</f>
        <v>0</v>
      </c>
      <c r="W91" s="78" t="n">
        <f aca="false">IF(AND(ISNUMBER($A91),$A91&gt;=W$6,$A91&lt;=W$7),IFERROR(W$10*2/(SQRT(2*PI())*(W$8+W$9))*EXP(-0.5*(($A91-W$5)/IF($A91&lt;W$5,W$8,W$9))^2),0),0)</f>
        <v>0</v>
      </c>
      <c r="X91" s="78" t="n">
        <f aca="false">IF(AND(ISNUMBER($A91),$A91&gt;=X$6,$A91&lt;=X$7),IFERROR(X$10*2/(SQRT(2*PI())*(X$8+X$9))*EXP(-0.5*(($A91-X$5)/IF($A91&lt;X$5,X$8,X$9))^2),0),0)</f>
        <v>0</v>
      </c>
      <c r="Y91" s="78" t="n">
        <f aca="false">IF(AND(ISNUMBER($A91),$A91&gt;=Y$6,$A91&lt;=Y$7),IFERROR(Y$10*2/(SQRT(2*PI())*(Y$8+Y$9))*EXP(-0.5*(($A91-Y$5)/IF($A91&lt;Y$5,Y$8,Y$9))^2),0),0)</f>
        <v>0</v>
      </c>
      <c r="Z91" s="78" t="n">
        <f aca="false">IF(AND(ISNUMBER($A91),$A91&gt;=Z$6,$A91&lt;=Z$7),IFERROR(Z$10*2/(SQRT(2*PI())*(Z$8+Z$9))*EXP(-0.5*(($A91-Z$5)/IF($A91&lt;Z$5,Z$8,Z$9))^2),0),0)</f>
        <v>0</v>
      </c>
      <c r="AA91" s="78" t="n">
        <f aca="false">IF(AND(ISNUMBER($A91),$A91&gt;=AA$6,$A91&lt;=AA$7),IFERROR(AA$10*2/(SQRT(2*PI())*(AA$8+AA$9))*EXP(-0.5*(($A91-AA$5)/IF($A91&lt;AA$5,AA$8,AA$9))^2),0),0)</f>
        <v>0</v>
      </c>
      <c r="AB91" s="78" t="n">
        <f aca="false">IF(AND(ISNUMBER($A91),$A91&gt;=AB$6,$A91&lt;=AB$7),IFERROR(AB$10*2/(SQRT(2*PI())*(AB$8+AB$9))*EXP(-0.5*(($A91-AB$5)/IF($A91&lt;AB$5,AB$8,AB$9))^2),0),0)</f>
        <v>0</v>
      </c>
      <c r="AC91" s="78" t="n">
        <f aca="false">IF(AND(ISNUMBER($A91),$A91&gt;=AC$6,$A91&lt;=AC$7),IFERROR(AC$10*2/(SQRT(2*PI())*(AC$8+AC$9))*EXP(-0.5*(($A91-AC$5)/IF($A91&lt;AC$5,AC$8,AC$9))^2),0),0)</f>
        <v>0</v>
      </c>
      <c r="AD91" s="78" t="n">
        <f aca="false">IF(AND(ISNUMBER($A91),$A91&gt;=AD$6,$A91&lt;=AD$7),IFERROR(AD$10*2/(SQRT(2*PI())*(AD$8+AD$9))*EXP(-0.5*(($A91-AD$5)/IF($A91&lt;AD$5,AD$8,AD$9))^2),0),0)</f>
        <v>0</v>
      </c>
      <c r="AE91" s="78" t="n">
        <f aca="false">IF(AND(ISNUMBER($A91),$A91&gt;=AE$6,$A91&lt;=AE$7),IFERROR(AE$10*2/(SQRT(2*PI())*(AE$8+AE$9))*EXP(-0.5*(($A91-AE$5)/IF($A91&lt;AE$5,AE$8,AE$9))^2),0),0)</f>
        <v>0</v>
      </c>
      <c r="AF91" s="78" t="n">
        <f aca="false">IF(AND(ISNUMBER($A91),$A91&gt;=AF$6,$A91&lt;=AF$7),IFERROR(AF$10*2/(SQRT(2*PI())*(AF$8+AF$9))*EXP(-0.5*(($A91-AF$5)/IF($A91&lt;AF$5,AF$8,AF$9))^2),0),0)</f>
        <v>0</v>
      </c>
      <c r="AG91" s="78" t="n">
        <f aca="false">IF(AND(ISNUMBER($A91),$A91&gt;=AG$6,$A91&lt;=AG$7),IFERROR(AG$10*2/(SQRT(2*PI())*(AG$8+AG$9))*EXP(-0.5*(($A91-AG$5)/IF($A91&lt;AG$5,AG$8,AG$9))^2),0),0)</f>
        <v>0</v>
      </c>
      <c r="AH91" s="78" t="n">
        <f aca="false">IF(AND(ISNUMBER($A91),$A91&gt;=AH$6,$A91&lt;=AH$7),IFERROR(AH$10*2/(SQRT(2*PI())*(AH$8+AH$9))*EXP(-0.5*(($A91-AH$5)/IF($A91&lt;AH$5,AH$8,AH$9))^2),0),0)</f>
        <v>0</v>
      </c>
      <c r="AI91" s="78" t="n">
        <f aca="false">IF(AND(ISNUMBER($A91),$A91&gt;=AI$6,$A91&lt;=AI$7),IFERROR(AI$10*2/(SQRT(2*PI())*(AI$8+AI$9))*EXP(-0.5*(($A91-AI$5)/IF($A91&lt;AI$5,AI$8,AI$9))^2),0),0)</f>
        <v>0</v>
      </c>
      <c r="AJ91" s="78" t="n">
        <f aca="false">IF(AND(ISNUMBER($A91),$A91&gt;=AJ$6,$A91&lt;=AJ$7),IFERROR(AJ$10*2/(SQRT(2*PI())*(AJ$8+AJ$9))*EXP(-0.5*(($A91-AJ$5)/IF($A91&lt;AJ$5,AJ$8,AJ$9))^2),0),0)</f>
        <v>0</v>
      </c>
      <c r="AK91" s="78" t="n">
        <f aca="false">IF(AND(ISNUMBER($A91),$A91&gt;=AK$6,$A91&lt;=AK$7),IFERROR(AK$10*2/(SQRT(2*PI())*(AK$8+AK$9))*EXP(-0.5*(($A91-AK$5)/IF($A91&lt;AK$5,AK$8,AK$9))^2),0),0)</f>
        <v>0</v>
      </c>
      <c r="AL91" s="78" t="n">
        <f aca="false">IF(AND(ISNUMBER($A91),$A91&gt;=AL$6,$A91&lt;=AL$7),IFERROR(AL$10*2/(SQRT(2*PI())*(AL$8+AL$9))*EXP(-0.5*(($A91-AL$5)/IF($A91&lt;AL$5,AL$8,AL$9))^2),0),0)</f>
        <v>0</v>
      </c>
      <c r="AM91" s="78" t="n">
        <f aca="false">IF(AND(ISNUMBER($A91),$A91&gt;=AM$6,$A91&lt;=AM$7),IFERROR(AM$10*2/(SQRT(2*PI())*(AM$8+AM$9))*EXP(-0.5*(($A91-AM$5)/IF($A91&lt;AM$5,AM$8,AM$9))^2),0),0)</f>
        <v>0</v>
      </c>
      <c r="AN91" s="78" t="n">
        <f aca="false">IF(AND(ISNUMBER($A91),$A91&gt;=AN$6,$A91&lt;=AN$7),IFERROR(AN$10*2/(SQRT(2*PI())*(AN$8+AN$9))*EXP(-0.5*(($A91-AN$5)/IF($A91&lt;AN$5,AN$8,AN$9))^2),0),0)</f>
        <v>0</v>
      </c>
      <c r="AO91" s="78" t="n">
        <f aca="false">IF(AND(ISNUMBER($A91),$A91&gt;=AO$6,$A91&lt;=AO$7),IFERROR(AO$10*2/(SQRT(2*PI())*(AO$8+AO$9))*EXP(-0.5*(($A91-AO$5)/IF($A91&lt;AO$5,AO$8,AO$9))^2),0),0)</f>
        <v>0</v>
      </c>
      <c r="AP91" s="78" t="n">
        <f aca="false">IF(AND(ISNUMBER($A91),$A91&gt;=AP$6,$A91&lt;=AP$7),IFERROR(AP$10*2/(SQRT(2*PI())*(AP$8+AP$9))*EXP(-0.5*(($A91-AP$5)/IF($A91&lt;AP$5,AP$8,AP$9))^2),0),0)</f>
        <v>0</v>
      </c>
      <c r="AQ91" s="78" t="n">
        <f aca="false">IF(AND(ISNUMBER($A91),$A91&gt;=AQ$6,$A91&lt;=AQ$7),IFERROR(AQ$10*2/(SQRT(2*PI())*(AQ$8+AQ$9))*EXP(-0.5*(($A91-AQ$5)/IF($A91&lt;AQ$5,AQ$8,AQ$9))^2),0),0)</f>
        <v>0</v>
      </c>
      <c r="AR91" s="78" t="n">
        <f aca="false">IF(AND(ISNUMBER($A91),$A91&gt;=AR$6,$A91&lt;=AR$7),IFERROR(AR$10*2/(SQRT(2*PI())*(AR$8+AR$9))*EXP(-0.5*(($A91-AR$5)/IF($A91&lt;AR$5,AR$8,AR$9))^2),0),0)</f>
        <v>0</v>
      </c>
      <c r="AS91" s="78" t="n">
        <f aca="false">IF(AND(ISNUMBER($A91),$A91&gt;=AS$6,$A91&lt;=AS$7),IFERROR(AS$10*2/(SQRT(2*PI())*(AS$8+AS$9))*EXP(-0.5*(($A91-AS$5)/IF($A91&lt;AS$5,AS$8,AS$9))^2),0),0)</f>
        <v>0</v>
      </c>
      <c r="AT91" s="78" t="n">
        <f aca="false">IF(AND(ISNUMBER($A91),$A91&gt;=AT$6,$A91&lt;=AT$7),IFERROR(AT$10*2/(SQRT(2*PI())*(AT$8+AT$9))*EXP(-0.5*(($A91-AT$5)/IF($A91&lt;AT$5,AT$8,AT$9))^2),0),0)</f>
        <v>0</v>
      </c>
      <c r="AU91" s="78" t="n">
        <f aca="false">IF(AND(ISNUMBER($A91),$A91&gt;=AU$6,$A91&lt;=AU$7),IFERROR(AU$10*2/(SQRT(2*PI())*(AU$8+AU$9))*EXP(-0.5*(($A91-AU$5)/IF($A91&lt;AU$5,AU$8,AU$9))^2),0),0)</f>
        <v>0</v>
      </c>
      <c r="AV91" s="78" t="n">
        <f aca="false">IF(AND(ISNUMBER($A91),$A91&gt;=AV$6,$A91&lt;=AV$7),IFERROR(AV$10*2/(SQRT(2*PI())*(AV$8+AV$9))*EXP(-0.5*(($A91-AV$5)/IF($A91&lt;AV$5,AV$8,AV$9))^2),0),0)</f>
        <v>0</v>
      </c>
      <c r="AW91" s="78" t="n">
        <f aca="false">IF(AND(ISNUMBER($A91),$A91&gt;=AW$6,$A91&lt;=AW$7),IFERROR(AW$10*2/(SQRT(2*PI())*(AW$8+AW$9))*EXP(-0.5*(($A91-AW$5)/IF($A91&lt;AW$5,AW$8,AW$9))^2),0),0)</f>
        <v>0</v>
      </c>
      <c r="AX91" s="78" t="n">
        <f aca="false">IF(AND(ISNUMBER($A91),$A91&gt;=AX$6,$A91&lt;=AX$7),IFERROR(AX$10*2/(SQRT(2*PI())*(AX$8+AX$9))*EXP(-0.5*(($A91-AX$5)/IF($A91&lt;AX$5,AX$8,AX$9))^2),0),0)</f>
        <v>0</v>
      </c>
      <c r="AY91" s="78" t="n">
        <f aca="false">IF(AND(ISNUMBER($A91),$A91&gt;=AY$6,$A91&lt;=AY$7),IFERROR(AY$10*2/(SQRT(2*PI())*(AY$8+AY$9))*EXP(-0.5*(($A91-AY$5)/IF($A91&lt;AY$5,AY$8,AY$9))^2),0),0)</f>
        <v>0</v>
      </c>
      <c r="AZ91" s="78" t="n">
        <f aca="false">IF(AND(ISNUMBER($A91),$A91&gt;=AZ$6,$A91&lt;=AZ$7),IFERROR(AZ$10*2/(SQRT(2*PI())*(AZ$8+AZ$9))*EXP(-0.5*(($A91-AZ$5)/IF($A91&lt;AZ$5,AZ$8,AZ$9))^2),0),0)</f>
        <v>0</v>
      </c>
      <c r="BA91" s="78" t="n">
        <f aca="false">IF(AND(ISNUMBER($A91),$A91&gt;=BA$6,$A91&lt;=BA$7),IFERROR(BA$10*2/(SQRT(2*PI())*(BA$8+BA$9))*EXP(-0.5*(($A91-BA$5)/IF($A91&lt;BA$5,BA$8,BA$9))^2),0),0)</f>
        <v>0</v>
      </c>
    </row>
    <row r="92" customFormat="false" ht="15" hidden="false" customHeight="false" outlineLevel="0" collapsed="false">
      <c r="A92" s="73" t="str">
        <f aca="false">IF(ISNUMBER('Batch Matches'!D92),'Batch Matches'!D92,"")</f>
        <v/>
      </c>
      <c r="B92" s="78" t="n">
        <f aca="false">SUM(G92:BA92)</f>
        <v>0</v>
      </c>
      <c r="C92" s="78" t="n">
        <f aca="false">MAX(G92:BA92)</f>
        <v>0</v>
      </c>
      <c r="D92" s="72" t="str">
        <f aca="false">IF(B92=0,"",MATCH(C92,G92:BA92,0))</f>
        <v/>
      </c>
      <c r="E92" s="78" t="n">
        <f aca="false">LARGE(G92:BA92,2)</f>
        <v>0</v>
      </c>
      <c r="F92" s="72" t="str">
        <f aca="false">IF(E92=0,"",MATCH(E92,G92:BA92,0))</f>
        <v/>
      </c>
      <c r="G92" s="78" t="n">
        <f aca="false">IF(AND(ISNUMBER($A92),$A92&gt;=G$6,$A92&lt;=G$7),IFERROR(G$10*2/(SQRT(2*PI())*(G$8+G$9))*EXP(-0.5*(($A92-G$5)/IF($A92&lt;G$5,G$8,G$9))^2),0),0)</f>
        <v>0</v>
      </c>
      <c r="H92" s="78" t="n">
        <f aca="false">IF(AND(ISNUMBER($A92),$A92&gt;=H$6,$A92&lt;=H$7),IFERROR(H$10*2/(SQRT(2*PI())*(H$8+H$9))*EXP(-0.5*(($A92-H$5)/IF($A92&lt;H$5,H$8,H$9))^2),0),0)</f>
        <v>0</v>
      </c>
      <c r="I92" s="78" t="n">
        <f aca="false">IF(AND(ISNUMBER($A92),$A92&gt;=I$6,$A92&lt;=I$7),IFERROR(I$10*2/(SQRT(2*PI())*(I$8+I$9))*EXP(-0.5*(($A92-I$5)/IF($A92&lt;I$5,I$8,I$9))^2),0),0)</f>
        <v>0</v>
      </c>
      <c r="J92" s="78" t="n">
        <f aca="false">IF(AND(ISNUMBER($A92),$A92&gt;=J$6,$A92&lt;=J$7),IFERROR(J$10*2/(SQRT(2*PI())*(J$8+J$9))*EXP(-0.5*(($A92-J$5)/IF($A92&lt;J$5,J$8,J$9))^2),0),0)</f>
        <v>0</v>
      </c>
      <c r="K92" s="78" t="n">
        <f aca="false">IF(AND(ISNUMBER($A92),$A92&gt;=K$6,$A92&lt;=K$7),IFERROR(K$10*2/(SQRT(2*PI())*(K$8+K$9))*EXP(-0.5*(($A92-K$5)/IF($A92&lt;K$5,K$8,K$9))^2),0),0)</f>
        <v>0</v>
      </c>
      <c r="L92" s="78" t="n">
        <f aca="false">IF(AND(ISNUMBER($A92),$A92&gt;=L$6,$A92&lt;=L$7),IFERROR(L$10*2/(SQRT(2*PI())*(L$8+L$9))*EXP(-0.5*(($A92-L$5)/IF($A92&lt;L$5,L$8,L$9))^2),0),0)</f>
        <v>0</v>
      </c>
      <c r="M92" s="78" t="n">
        <f aca="false">IF(AND(ISNUMBER($A92),$A92&gt;=M$6,$A92&lt;=M$7),IFERROR(M$10*2/(SQRT(2*PI())*(M$8+M$9))*EXP(-0.5*(($A92-M$5)/IF($A92&lt;M$5,M$8,M$9))^2),0),0)</f>
        <v>0</v>
      </c>
      <c r="N92" s="78" t="n">
        <f aca="false">IF(AND(ISNUMBER($A92),$A92&gt;=N$6,$A92&lt;=N$7),IFERROR(N$10*2/(SQRT(2*PI())*(N$8+N$9))*EXP(-0.5*(($A92-N$5)/IF($A92&lt;N$5,N$8,N$9))^2),0),0)</f>
        <v>0</v>
      </c>
      <c r="O92" s="78" t="n">
        <f aca="false">IF(AND(ISNUMBER($A92),$A92&gt;=O$6,$A92&lt;=O$7),IFERROR(O$10*2/(SQRT(2*PI())*(O$8+O$9))*EXP(-0.5*(($A92-O$5)/IF($A92&lt;O$5,O$8,O$9))^2),0),0)</f>
        <v>0</v>
      </c>
      <c r="P92" s="78" t="n">
        <f aca="false">IF(AND(ISNUMBER($A92),$A92&gt;=P$6,$A92&lt;=P$7),IFERROR(P$10*2/(SQRT(2*PI())*(P$8+P$9))*EXP(-0.5*(($A92-P$5)/IF($A92&lt;P$5,P$8,P$9))^2),0),0)</f>
        <v>0</v>
      </c>
      <c r="Q92" s="78" t="n">
        <f aca="false">IF(AND(ISNUMBER($A92),$A92&gt;=Q$6,$A92&lt;=Q$7),IFERROR(Q$10*2/(SQRT(2*PI())*(Q$8+Q$9))*EXP(-0.5*(($A92-Q$5)/IF($A92&lt;Q$5,Q$8,Q$9))^2),0),0)</f>
        <v>0</v>
      </c>
      <c r="R92" s="78" t="n">
        <f aca="false">IF(AND(ISNUMBER($A92),$A92&gt;=R$6,$A92&lt;=R$7),IFERROR(R$10*2/(SQRT(2*PI())*(R$8+R$9))*EXP(-0.5*(($A92-R$5)/IF($A92&lt;R$5,R$8,R$9))^2),0),0)</f>
        <v>0</v>
      </c>
      <c r="S92" s="78" t="n">
        <f aca="false">IF(AND(ISNUMBER($A92),$A92&gt;=S$6,$A92&lt;=S$7),IFERROR(S$10*2/(SQRT(2*PI())*(S$8+S$9))*EXP(-0.5*(($A92-S$5)/IF($A92&lt;S$5,S$8,S$9))^2),0),0)</f>
        <v>0</v>
      </c>
      <c r="T92" s="78" t="n">
        <f aca="false">IF(AND(ISNUMBER($A92),$A92&gt;=T$6,$A92&lt;=T$7),IFERROR(T$10*2/(SQRT(2*PI())*(T$8+T$9))*EXP(-0.5*(($A92-T$5)/IF($A92&lt;T$5,T$8,T$9))^2),0),0)</f>
        <v>0</v>
      </c>
      <c r="U92" s="78" t="n">
        <f aca="false">IF(AND(ISNUMBER($A92),$A92&gt;=U$6,$A92&lt;=U$7),IFERROR(U$10*2/(SQRT(2*PI())*(U$8+U$9))*EXP(-0.5*(($A92-U$5)/IF($A92&lt;U$5,U$8,U$9))^2),0),0)</f>
        <v>0</v>
      </c>
      <c r="V92" s="78" t="n">
        <f aca="false">IF(AND(ISNUMBER($A92),$A92&gt;=V$6,$A92&lt;=V$7),IFERROR(V$10*2/(SQRT(2*PI())*(V$8+V$9))*EXP(-0.5*(($A92-V$5)/IF($A92&lt;V$5,V$8,V$9))^2),0),0)</f>
        <v>0</v>
      </c>
      <c r="W92" s="78" t="n">
        <f aca="false">IF(AND(ISNUMBER($A92),$A92&gt;=W$6,$A92&lt;=W$7),IFERROR(W$10*2/(SQRT(2*PI())*(W$8+W$9))*EXP(-0.5*(($A92-W$5)/IF($A92&lt;W$5,W$8,W$9))^2),0),0)</f>
        <v>0</v>
      </c>
      <c r="X92" s="78" t="n">
        <f aca="false">IF(AND(ISNUMBER($A92),$A92&gt;=X$6,$A92&lt;=X$7),IFERROR(X$10*2/(SQRT(2*PI())*(X$8+X$9))*EXP(-0.5*(($A92-X$5)/IF($A92&lt;X$5,X$8,X$9))^2),0),0)</f>
        <v>0</v>
      </c>
      <c r="Y92" s="78" t="n">
        <f aca="false">IF(AND(ISNUMBER($A92),$A92&gt;=Y$6,$A92&lt;=Y$7),IFERROR(Y$10*2/(SQRT(2*PI())*(Y$8+Y$9))*EXP(-0.5*(($A92-Y$5)/IF($A92&lt;Y$5,Y$8,Y$9))^2),0),0)</f>
        <v>0</v>
      </c>
      <c r="Z92" s="78" t="n">
        <f aca="false">IF(AND(ISNUMBER($A92),$A92&gt;=Z$6,$A92&lt;=Z$7),IFERROR(Z$10*2/(SQRT(2*PI())*(Z$8+Z$9))*EXP(-0.5*(($A92-Z$5)/IF($A92&lt;Z$5,Z$8,Z$9))^2),0),0)</f>
        <v>0</v>
      </c>
      <c r="AA92" s="78" t="n">
        <f aca="false">IF(AND(ISNUMBER($A92),$A92&gt;=AA$6,$A92&lt;=AA$7),IFERROR(AA$10*2/(SQRT(2*PI())*(AA$8+AA$9))*EXP(-0.5*(($A92-AA$5)/IF($A92&lt;AA$5,AA$8,AA$9))^2),0),0)</f>
        <v>0</v>
      </c>
      <c r="AB92" s="78" t="n">
        <f aca="false">IF(AND(ISNUMBER($A92),$A92&gt;=AB$6,$A92&lt;=AB$7),IFERROR(AB$10*2/(SQRT(2*PI())*(AB$8+AB$9))*EXP(-0.5*(($A92-AB$5)/IF($A92&lt;AB$5,AB$8,AB$9))^2),0),0)</f>
        <v>0</v>
      </c>
      <c r="AC92" s="78" t="n">
        <f aca="false">IF(AND(ISNUMBER($A92),$A92&gt;=AC$6,$A92&lt;=AC$7),IFERROR(AC$10*2/(SQRT(2*PI())*(AC$8+AC$9))*EXP(-0.5*(($A92-AC$5)/IF($A92&lt;AC$5,AC$8,AC$9))^2),0),0)</f>
        <v>0</v>
      </c>
      <c r="AD92" s="78" t="n">
        <f aca="false">IF(AND(ISNUMBER($A92),$A92&gt;=AD$6,$A92&lt;=AD$7),IFERROR(AD$10*2/(SQRT(2*PI())*(AD$8+AD$9))*EXP(-0.5*(($A92-AD$5)/IF($A92&lt;AD$5,AD$8,AD$9))^2),0),0)</f>
        <v>0</v>
      </c>
      <c r="AE92" s="78" t="n">
        <f aca="false">IF(AND(ISNUMBER($A92),$A92&gt;=AE$6,$A92&lt;=AE$7),IFERROR(AE$10*2/(SQRT(2*PI())*(AE$8+AE$9))*EXP(-0.5*(($A92-AE$5)/IF($A92&lt;AE$5,AE$8,AE$9))^2),0),0)</f>
        <v>0</v>
      </c>
      <c r="AF92" s="78" t="n">
        <f aca="false">IF(AND(ISNUMBER($A92),$A92&gt;=AF$6,$A92&lt;=AF$7),IFERROR(AF$10*2/(SQRT(2*PI())*(AF$8+AF$9))*EXP(-0.5*(($A92-AF$5)/IF($A92&lt;AF$5,AF$8,AF$9))^2),0),0)</f>
        <v>0</v>
      </c>
      <c r="AG92" s="78" t="n">
        <f aca="false">IF(AND(ISNUMBER($A92),$A92&gt;=AG$6,$A92&lt;=AG$7),IFERROR(AG$10*2/(SQRT(2*PI())*(AG$8+AG$9))*EXP(-0.5*(($A92-AG$5)/IF($A92&lt;AG$5,AG$8,AG$9))^2),0),0)</f>
        <v>0</v>
      </c>
      <c r="AH92" s="78" t="n">
        <f aca="false">IF(AND(ISNUMBER($A92),$A92&gt;=AH$6,$A92&lt;=AH$7),IFERROR(AH$10*2/(SQRT(2*PI())*(AH$8+AH$9))*EXP(-0.5*(($A92-AH$5)/IF($A92&lt;AH$5,AH$8,AH$9))^2),0),0)</f>
        <v>0</v>
      </c>
      <c r="AI92" s="78" t="n">
        <f aca="false">IF(AND(ISNUMBER($A92),$A92&gt;=AI$6,$A92&lt;=AI$7),IFERROR(AI$10*2/(SQRT(2*PI())*(AI$8+AI$9))*EXP(-0.5*(($A92-AI$5)/IF($A92&lt;AI$5,AI$8,AI$9))^2),0),0)</f>
        <v>0</v>
      </c>
      <c r="AJ92" s="78" t="n">
        <f aca="false">IF(AND(ISNUMBER($A92),$A92&gt;=AJ$6,$A92&lt;=AJ$7),IFERROR(AJ$10*2/(SQRT(2*PI())*(AJ$8+AJ$9))*EXP(-0.5*(($A92-AJ$5)/IF($A92&lt;AJ$5,AJ$8,AJ$9))^2),0),0)</f>
        <v>0</v>
      </c>
      <c r="AK92" s="78" t="n">
        <f aca="false">IF(AND(ISNUMBER($A92),$A92&gt;=AK$6,$A92&lt;=AK$7),IFERROR(AK$10*2/(SQRT(2*PI())*(AK$8+AK$9))*EXP(-0.5*(($A92-AK$5)/IF($A92&lt;AK$5,AK$8,AK$9))^2),0),0)</f>
        <v>0</v>
      </c>
      <c r="AL92" s="78" t="n">
        <f aca="false">IF(AND(ISNUMBER($A92),$A92&gt;=AL$6,$A92&lt;=AL$7),IFERROR(AL$10*2/(SQRT(2*PI())*(AL$8+AL$9))*EXP(-0.5*(($A92-AL$5)/IF($A92&lt;AL$5,AL$8,AL$9))^2),0),0)</f>
        <v>0</v>
      </c>
      <c r="AM92" s="78" t="n">
        <f aca="false">IF(AND(ISNUMBER($A92),$A92&gt;=AM$6,$A92&lt;=AM$7),IFERROR(AM$10*2/(SQRT(2*PI())*(AM$8+AM$9))*EXP(-0.5*(($A92-AM$5)/IF($A92&lt;AM$5,AM$8,AM$9))^2),0),0)</f>
        <v>0</v>
      </c>
      <c r="AN92" s="78" t="n">
        <f aca="false">IF(AND(ISNUMBER($A92),$A92&gt;=AN$6,$A92&lt;=AN$7),IFERROR(AN$10*2/(SQRT(2*PI())*(AN$8+AN$9))*EXP(-0.5*(($A92-AN$5)/IF($A92&lt;AN$5,AN$8,AN$9))^2),0),0)</f>
        <v>0</v>
      </c>
      <c r="AO92" s="78" t="n">
        <f aca="false">IF(AND(ISNUMBER($A92),$A92&gt;=AO$6,$A92&lt;=AO$7),IFERROR(AO$10*2/(SQRT(2*PI())*(AO$8+AO$9))*EXP(-0.5*(($A92-AO$5)/IF($A92&lt;AO$5,AO$8,AO$9))^2),0),0)</f>
        <v>0</v>
      </c>
      <c r="AP92" s="78" t="n">
        <f aca="false">IF(AND(ISNUMBER($A92),$A92&gt;=AP$6,$A92&lt;=AP$7),IFERROR(AP$10*2/(SQRT(2*PI())*(AP$8+AP$9))*EXP(-0.5*(($A92-AP$5)/IF($A92&lt;AP$5,AP$8,AP$9))^2),0),0)</f>
        <v>0</v>
      </c>
      <c r="AQ92" s="78" t="n">
        <f aca="false">IF(AND(ISNUMBER($A92),$A92&gt;=AQ$6,$A92&lt;=AQ$7),IFERROR(AQ$10*2/(SQRT(2*PI())*(AQ$8+AQ$9))*EXP(-0.5*(($A92-AQ$5)/IF($A92&lt;AQ$5,AQ$8,AQ$9))^2),0),0)</f>
        <v>0</v>
      </c>
      <c r="AR92" s="78" t="n">
        <f aca="false">IF(AND(ISNUMBER($A92),$A92&gt;=AR$6,$A92&lt;=AR$7),IFERROR(AR$10*2/(SQRT(2*PI())*(AR$8+AR$9))*EXP(-0.5*(($A92-AR$5)/IF($A92&lt;AR$5,AR$8,AR$9))^2),0),0)</f>
        <v>0</v>
      </c>
      <c r="AS92" s="78" t="n">
        <f aca="false">IF(AND(ISNUMBER($A92),$A92&gt;=AS$6,$A92&lt;=AS$7),IFERROR(AS$10*2/(SQRT(2*PI())*(AS$8+AS$9))*EXP(-0.5*(($A92-AS$5)/IF($A92&lt;AS$5,AS$8,AS$9))^2),0),0)</f>
        <v>0</v>
      </c>
      <c r="AT92" s="78" t="n">
        <f aca="false">IF(AND(ISNUMBER($A92),$A92&gt;=AT$6,$A92&lt;=AT$7),IFERROR(AT$10*2/(SQRT(2*PI())*(AT$8+AT$9))*EXP(-0.5*(($A92-AT$5)/IF($A92&lt;AT$5,AT$8,AT$9))^2),0),0)</f>
        <v>0</v>
      </c>
      <c r="AU92" s="78" t="n">
        <f aca="false">IF(AND(ISNUMBER($A92),$A92&gt;=AU$6,$A92&lt;=AU$7),IFERROR(AU$10*2/(SQRT(2*PI())*(AU$8+AU$9))*EXP(-0.5*(($A92-AU$5)/IF($A92&lt;AU$5,AU$8,AU$9))^2),0),0)</f>
        <v>0</v>
      </c>
      <c r="AV92" s="78" t="n">
        <f aca="false">IF(AND(ISNUMBER($A92),$A92&gt;=AV$6,$A92&lt;=AV$7),IFERROR(AV$10*2/(SQRT(2*PI())*(AV$8+AV$9))*EXP(-0.5*(($A92-AV$5)/IF($A92&lt;AV$5,AV$8,AV$9))^2),0),0)</f>
        <v>0</v>
      </c>
      <c r="AW92" s="78" t="n">
        <f aca="false">IF(AND(ISNUMBER($A92),$A92&gt;=AW$6,$A92&lt;=AW$7),IFERROR(AW$10*2/(SQRT(2*PI())*(AW$8+AW$9))*EXP(-0.5*(($A92-AW$5)/IF($A92&lt;AW$5,AW$8,AW$9))^2),0),0)</f>
        <v>0</v>
      </c>
      <c r="AX92" s="78" t="n">
        <f aca="false">IF(AND(ISNUMBER($A92),$A92&gt;=AX$6,$A92&lt;=AX$7),IFERROR(AX$10*2/(SQRT(2*PI())*(AX$8+AX$9))*EXP(-0.5*(($A92-AX$5)/IF($A92&lt;AX$5,AX$8,AX$9))^2),0),0)</f>
        <v>0</v>
      </c>
      <c r="AY92" s="78" t="n">
        <f aca="false">IF(AND(ISNUMBER($A92),$A92&gt;=AY$6,$A92&lt;=AY$7),IFERROR(AY$10*2/(SQRT(2*PI())*(AY$8+AY$9))*EXP(-0.5*(($A92-AY$5)/IF($A92&lt;AY$5,AY$8,AY$9))^2),0),0)</f>
        <v>0</v>
      </c>
      <c r="AZ92" s="78" t="n">
        <f aca="false">IF(AND(ISNUMBER($A92),$A92&gt;=AZ$6,$A92&lt;=AZ$7),IFERROR(AZ$10*2/(SQRT(2*PI())*(AZ$8+AZ$9))*EXP(-0.5*(($A92-AZ$5)/IF($A92&lt;AZ$5,AZ$8,AZ$9))^2),0),0)</f>
        <v>0</v>
      </c>
      <c r="BA92" s="78" t="n">
        <f aca="false">IF(AND(ISNUMBER($A92),$A92&gt;=BA$6,$A92&lt;=BA$7),IFERROR(BA$10*2/(SQRT(2*PI())*(BA$8+BA$9))*EXP(-0.5*(($A92-BA$5)/IF($A92&lt;BA$5,BA$8,BA$9))^2),0),0)</f>
        <v>0</v>
      </c>
    </row>
    <row r="93" customFormat="false" ht="15" hidden="false" customHeight="false" outlineLevel="0" collapsed="false">
      <c r="A93" s="73" t="str">
        <f aca="false">IF(ISNUMBER('Batch Matches'!D93),'Batch Matches'!D93,"")</f>
        <v/>
      </c>
      <c r="B93" s="78" t="n">
        <f aca="false">SUM(G93:BA93)</f>
        <v>0</v>
      </c>
      <c r="C93" s="78" t="n">
        <f aca="false">MAX(G93:BA93)</f>
        <v>0</v>
      </c>
      <c r="D93" s="72" t="str">
        <f aca="false">IF(B93=0,"",MATCH(C93,G93:BA93,0))</f>
        <v/>
      </c>
      <c r="E93" s="78" t="n">
        <f aca="false">LARGE(G93:BA93,2)</f>
        <v>0</v>
      </c>
      <c r="F93" s="72" t="str">
        <f aca="false">IF(E93=0,"",MATCH(E93,G93:BA93,0))</f>
        <v/>
      </c>
      <c r="G93" s="78" t="n">
        <f aca="false">IF(AND(ISNUMBER($A93),$A93&gt;=G$6,$A93&lt;=G$7),IFERROR(G$10*2/(SQRT(2*PI())*(G$8+G$9))*EXP(-0.5*(($A93-G$5)/IF($A93&lt;G$5,G$8,G$9))^2),0),0)</f>
        <v>0</v>
      </c>
      <c r="H93" s="78" t="n">
        <f aca="false">IF(AND(ISNUMBER($A93),$A93&gt;=H$6,$A93&lt;=H$7),IFERROR(H$10*2/(SQRT(2*PI())*(H$8+H$9))*EXP(-0.5*(($A93-H$5)/IF($A93&lt;H$5,H$8,H$9))^2),0),0)</f>
        <v>0</v>
      </c>
      <c r="I93" s="78" t="n">
        <f aca="false">IF(AND(ISNUMBER($A93),$A93&gt;=I$6,$A93&lt;=I$7),IFERROR(I$10*2/(SQRT(2*PI())*(I$8+I$9))*EXP(-0.5*(($A93-I$5)/IF($A93&lt;I$5,I$8,I$9))^2),0),0)</f>
        <v>0</v>
      </c>
      <c r="J93" s="78" t="n">
        <f aca="false">IF(AND(ISNUMBER($A93),$A93&gt;=J$6,$A93&lt;=J$7),IFERROR(J$10*2/(SQRT(2*PI())*(J$8+J$9))*EXP(-0.5*(($A93-J$5)/IF($A93&lt;J$5,J$8,J$9))^2),0),0)</f>
        <v>0</v>
      </c>
      <c r="K93" s="78" t="n">
        <f aca="false">IF(AND(ISNUMBER($A93),$A93&gt;=K$6,$A93&lt;=K$7),IFERROR(K$10*2/(SQRT(2*PI())*(K$8+K$9))*EXP(-0.5*(($A93-K$5)/IF($A93&lt;K$5,K$8,K$9))^2),0),0)</f>
        <v>0</v>
      </c>
      <c r="L93" s="78" t="n">
        <f aca="false">IF(AND(ISNUMBER($A93),$A93&gt;=L$6,$A93&lt;=L$7),IFERROR(L$10*2/(SQRT(2*PI())*(L$8+L$9))*EXP(-0.5*(($A93-L$5)/IF($A93&lt;L$5,L$8,L$9))^2),0),0)</f>
        <v>0</v>
      </c>
      <c r="M93" s="78" t="n">
        <f aca="false">IF(AND(ISNUMBER($A93),$A93&gt;=M$6,$A93&lt;=M$7),IFERROR(M$10*2/(SQRT(2*PI())*(M$8+M$9))*EXP(-0.5*(($A93-M$5)/IF($A93&lt;M$5,M$8,M$9))^2),0),0)</f>
        <v>0</v>
      </c>
      <c r="N93" s="78" t="n">
        <f aca="false">IF(AND(ISNUMBER($A93),$A93&gt;=N$6,$A93&lt;=N$7),IFERROR(N$10*2/(SQRT(2*PI())*(N$8+N$9))*EXP(-0.5*(($A93-N$5)/IF($A93&lt;N$5,N$8,N$9))^2),0),0)</f>
        <v>0</v>
      </c>
      <c r="O93" s="78" t="n">
        <f aca="false">IF(AND(ISNUMBER($A93),$A93&gt;=O$6,$A93&lt;=O$7),IFERROR(O$10*2/(SQRT(2*PI())*(O$8+O$9))*EXP(-0.5*(($A93-O$5)/IF($A93&lt;O$5,O$8,O$9))^2),0),0)</f>
        <v>0</v>
      </c>
      <c r="P93" s="78" t="n">
        <f aca="false">IF(AND(ISNUMBER($A93),$A93&gt;=P$6,$A93&lt;=P$7),IFERROR(P$10*2/(SQRT(2*PI())*(P$8+P$9))*EXP(-0.5*(($A93-P$5)/IF($A93&lt;P$5,P$8,P$9))^2),0),0)</f>
        <v>0</v>
      </c>
      <c r="Q93" s="78" t="n">
        <f aca="false">IF(AND(ISNUMBER($A93),$A93&gt;=Q$6,$A93&lt;=Q$7),IFERROR(Q$10*2/(SQRT(2*PI())*(Q$8+Q$9))*EXP(-0.5*(($A93-Q$5)/IF($A93&lt;Q$5,Q$8,Q$9))^2),0),0)</f>
        <v>0</v>
      </c>
      <c r="R93" s="78" t="n">
        <f aca="false">IF(AND(ISNUMBER($A93),$A93&gt;=R$6,$A93&lt;=R$7),IFERROR(R$10*2/(SQRT(2*PI())*(R$8+R$9))*EXP(-0.5*(($A93-R$5)/IF($A93&lt;R$5,R$8,R$9))^2),0),0)</f>
        <v>0</v>
      </c>
      <c r="S93" s="78" t="n">
        <f aca="false">IF(AND(ISNUMBER($A93),$A93&gt;=S$6,$A93&lt;=S$7),IFERROR(S$10*2/(SQRT(2*PI())*(S$8+S$9))*EXP(-0.5*(($A93-S$5)/IF($A93&lt;S$5,S$8,S$9))^2),0),0)</f>
        <v>0</v>
      </c>
      <c r="T93" s="78" t="n">
        <f aca="false">IF(AND(ISNUMBER($A93),$A93&gt;=T$6,$A93&lt;=T$7),IFERROR(T$10*2/(SQRT(2*PI())*(T$8+T$9))*EXP(-0.5*(($A93-T$5)/IF($A93&lt;T$5,T$8,T$9))^2),0),0)</f>
        <v>0</v>
      </c>
      <c r="U93" s="78" t="n">
        <f aca="false">IF(AND(ISNUMBER($A93),$A93&gt;=U$6,$A93&lt;=U$7),IFERROR(U$10*2/(SQRT(2*PI())*(U$8+U$9))*EXP(-0.5*(($A93-U$5)/IF($A93&lt;U$5,U$8,U$9))^2),0),0)</f>
        <v>0</v>
      </c>
      <c r="V93" s="78" t="n">
        <f aca="false">IF(AND(ISNUMBER($A93),$A93&gt;=V$6,$A93&lt;=V$7),IFERROR(V$10*2/(SQRT(2*PI())*(V$8+V$9))*EXP(-0.5*(($A93-V$5)/IF($A93&lt;V$5,V$8,V$9))^2),0),0)</f>
        <v>0</v>
      </c>
      <c r="W93" s="78" t="n">
        <f aca="false">IF(AND(ISNUMBER($A93),$A93&gt;=W$6,$A93&lt;=W$7),IFERROR(W$10*2/(SQRT(2*PI())*(W$8+W$9))*EXP(-0.5*(($A93-W$5)/IF($A93&lt;W$5,W$8,W$9))^2),0),0)</f>
        <v>0</v>
      </c>
      <c r="X93" s="78" t="n">
        <f aca="false">IF(AND(ISNUMBER($A93),$A93&gt;=X$6,$A93&lt;=X$7),IFERROR(X$10*2/(SQRT(2*PI())*(X$8+X$9))*EXP(-0.5*(($A93-X$5)/IF($A93&lt;X$5,X$8,X$9))^2),0),0)</f>
        <v>0</v>
      </c>
      <c r="Y93" s="78" t="n">
        <f aca="false">IF(AND(ISNUMBER($A93),$A93&gt;=Y$6,$A93&lt;=Y$7),IFERROR(Y$10*2/(SQRT(2*PI())*(Y$8+Y$9))*EXP(-0.5*(($A93-Y$5)/IF($A93&lt;Y$5,Y$8,Y$9))^2),0),0)</f>
        <v>0</v>
      </c>
      <c r="Z93" s="78" t="n">
        <f aca="false">IF(AND(ISNUMBER($A93),$A93&gt;=Z$6,$A93&lt;=Z$7),IFERROR(Z$10*2/(SQRT(2*PI())*(Z$8+Z$9))*EXP(-0.5*(($A93-Z$5)/IF($A93&lt;Z$5,Z$8,Z$9))^2),0),0)</f>
        <v>0</v>
      </c>
      <c r="AA93" s="78" t="n">
        <f aca="false">IF(AND(ISNUMBER($A93),$A93&gt;=AA$6,$A93&lt;=AA$7),IFERROR(AA$10*2/(SQRT(2*PI())*(AA$8+AA$9))*EXP(-0.5*(($A93-AA$5)/IF($A93&lt;AA$5,AA$8,AA$9))^2),0),0)</f>
        <v>0</v>
      </c>
      <c r="AB93" s="78" t="n">
        <f aca="false">IF(AND(ISNUMBER($A93),$A93&gt;=AB$6,$A93&lt;=AB$7),IFERROR(AB$10*2/(SQRT(2*PI())*(AB$8+AB$9))*EXP(-0.5*(($A93-AB$5)/IF($A93&lt;AB$5,AB$8,AB$9))^2),0),0)</f>
        <v>0</v>
      </c>
      <c r="AC93" s="78" t="n">
        <f aca="false">IF(AND(ISNUMBER($A93),$A93&gt;=AC$6,$A93&lt;=AC$7),IFERROR(AC$10*2/(SQRT(2*PI())*(AC$8+AC$9))*EXP(-0.5*(($A93-AC$5)/IF($A93&lt;AC$5,AC$8,AC$9))^2),0),0)</f>
        <v>0</v>
      </c>
      <c r="AD93" s="78" t="n">
        <f aca="false">IF(AND(ISNUMBER($A93),$A93&gt;=AD$6,$A93&lt;=AD$7),IFERROR(AD$10*2/(SQRT(2*PI())*(AD$8+AD$9))*EXP(-0.5*(($A93-AD$5)/IF($A93&lt;AD$5,AD$8,AD$9))^2),0),0)</f>
        <v>0</v>
      </c>
      <c r="AE93" s="78" t="n">
        <f aca="false">IF(AND(ISNUMBER($A93),$A93&gt;=AE$6,$A93&lt;=AE$7),IFERROR(AE$10*2/(SQRT(2*PI())*(AE$8+AE$9))*EXP(-0.5*(($A93-AE$5)/IF($A93&lt;AE$5,AE$8,AE$9))^2),0),0)</f>
        <v>0</v>
      </c>
      <c r="AF93" s="78" t="n">
        <f aca="false">IF(AND(ISNUMBER($A93),$A93&gt;=AF$6,$A93&lt;=AF$7),IFERROR(AF$10*2/(SQRT(2*PI())*(AF$8+AF$9))*EXP(-0.5*(($A93-AF$5)/IF($A93&lt;AF$5,AF$8,AF$9))^2),0),0)</f>
        <v>0</v>
      </c>
      <c r="AG93" s="78" t="n">
        <f aca="false">IF(AND(ISNUMBER($A93),$A93&gt;=AG$6,$A93&lt;=AG$7),IFERROR(AG$10*2/(SQRT(2*PI())*(AG$8+AG$9))*EXP(-0.5*(($A93-AG$5)/IF($A93&lt;AG$5,AG$8,AG$9))^2),0),0)</f>
        <v>0</v>
      </c>
      <c r="AH93" s="78" t="n">
        <f aca="false">IF(AND(ISNUMBER($A93),$A93&gt;=AH$6,$A93&lt;=AH$7),IFERROR(AH$10*2/(SQRT(2*PI())*(AH$8+AH$9))*EXP(-0.5*(($A93-AH$5)/IF($A93&lt;AH$5,AH$8,AH$9))^2),0),0)</f>
        <v>0</v>
      </c>
      <c r="AI93" s="78" t="n">
        <f aca="false">IF(AND(ISNUMBER($A93),$A93&gt;=AI$6,$A93&lt;=AI$7),IFERROR(AI$10*2/(SQRT(2*PI())*(AI$8+AI$9))*EXP(-0.5*(($A93-AI$5)/IF($A93&lt;AI$5,AI$8,AI$9))^2),0),0)</f>
        <v>0</v>
      </c>
      <c r="AJ93" s="78" t="n">
        <f aca="false">IF(AND(ISNUMBER($A93),$A93&gt;=AJ$6,$A93&lt;=AJ$7),IFERROR(AJ$10*2/(SQRT(2*PI())*(AJ$8+AJ$9))*EXP(-0.5*(($A93-AJ$5)/IF($A93&lt;AJ$5,AJ$8,AJ$9))^2),0),0)</f>
        <v>0</v>
      </c>
      <c r="AK93" s="78" t="n">
        <f aca="false">IF(AND(ISNUMBER($A93),$A93&gt;=AK$6,$A93&lt;=AK$7),IFERROR(AK$10*2/(SQRT(2*PI())*(AK$8+AK$9))*EXP(-0.5*(($A93-AK$5)/IF($A93&lt;AK$5,AK$8,AK$9))^2),0),0)</f>
        <v>0</v>
      </c>
      <c r="AL93" s="78" t="n">
        <f aca="false">IF(AND(ISNUMBER($A93),$A93&gt;=AL$6,$A93&lt;=AL$7),IFERROR(AL$10*2/(SQRT(2*PI())*(AL$8+AL$9))*EXP(-0.5*(($A93-AL$5)/IF($A93&lt;AL$5,AL$8,AL$9))^2),0),0)</f>
        <v>0</v>
      </c>
      <c r="AM93" s="78" t="n">
        <f aca="false">IF(AND(ISNUMBER($A93),$A93&gt;=AM$6,$A93&lt;=AM$7),IFERROR(AM$10*2/(SQRT(2*PI())*(AM$8+AM$9))*EXP(-0.5*(($A93-AM$5)/IF($A93&lt;AM$5,AM$8,AM$9))^2),0),0)</f>
        <v>0</v>
      </c>
      <c r="AN93" s="78" t="n">
        <f aca="false">IF(AND(ISNUMBER($A93),$A93&gt;=AN$6,$A93&lt;=AN$7),IFERROR(AN$10*2/(SQRT(2*PI())*(AN$8+AN$9))*EXP(-0.5*(($A93-AN$5)/IF($A93&lt;AN$5,AN$8,AN$9))^2),0),0)</f>
        <v>0</v>
      </c>
      <c r="AO93" s="78" t="n">
        <f aca="false">IF(AND(ISNUMBER($A93),$A93&gt;=AO$6,$A93&lt;=AO$7),IFERROR(AO$10*2/(SQRT(2*PI())*(AO$8+AO$9))*EXP(-0.5*(($A93-AO$5)/IF($A93&lt;AO$5,AO$8,AO$9))^2),0),0)</f>
        <v>0</v>
      </c>
      <c r="AP93" s="78" t="n">
        <f aca="false">IF(AND(ISNUMBER($A93),$A93&gt;=AP$6,$A93&lt;=AP$7),IFERROR(AP$10*2/(SQRT(2*PI())*(AP$8+AP$9))*EXP(-0.5*(($A93-AP$5)/IF($A93&lt;AP$5,AP$8,AP$9))^2),0),0)</f>
        <v>0</v>
      </c>
      <c r="AQ93" s="78" t="n">
        <f aca="false">IF(AND(ISNUMBER($A93),$A93&gt;=AQ$6,$A93&lt;=AQ$7),IFERROR(AQ$10*2/(SQRT(2*PI())*(AQ$8+AQ$9))*EXP(-0.5*(($A93-AQ$5)/IF($A93&lt;AQ$5,AQ$8,AQ$9))^2),0),0)</f>
        <v>0</v>
      </c>
      <c r="AR93" s="78" t="n">
        <f aca="false">IF(AND(ISNUMBER($A93),$A93&gt;=AR$6,$A93&lt;=AR$7),IFERROR(AR$10*2/(SQRT(2*PI())*(AR$8+AR$9))*EXP(-0.5*(($A93-AR$5)/IF($A93&lt;AR$5,AR$8,AR$9))^2),0),0)</f>
        <v>0</v>
      </c>
      <c r="AS93" s="78" t="n">
        <f aca="false">IF(AND(ISNUMBER($A93),$A93&gt;=AS$6,$A93&lt;=AS$7),IFERROR(AS$10*2/(SQRT(2*PI())*(AS$8+AS$9))*EXP(-0.5*(($A93-AS$5)/IF($A93&lt;AS$5,AS$8,AS$9))^2),0),0)</f>
        <v>0</v>
      </c>
      <c r="AT93" s="78" t="n">
        <f aca="false">IF(AND(ISNUMBER($A93),$A93&gt;=AT$6,$A93&lt;=AT$7),IFERROR(AT$10*2/(SQRT(2*PI())*(AT$8+AT$9))*EXP(-0.5*(($A93-AT$5)/IF($A93&lt;AT$5,AT$8,AT$9))^2),0),0)</f>
        <v>0</v>
      </c>
      <c r="AU93" s="78" t="n">
        <f aca="false">IF(AND(ISNUMBER($A93),$A93&gt;=AU$6,$A93&lt;=AU$7),IFERROR(AU$10*2/(SQRT(2*PI())*(AU$8+AU$9))*EXP(-0.5*(($A93-AU$5)/IF($A93&lt;AU$5,AU$8,AU$9))^2),0),0)</f>
        <v>0</v>
      </c>
      <c r="AV93" s="78" t="n">
        <f aca="false">IF(AND(ISNUMBER($A93),$A93&gt;=AV$6,$A93&lt;=AV$7),IFERROR(AV$10*2/(SQRT(2*PI())*(AV$8+AV$9))*EXP(-0.5*(($A93-AV$5)/IF($A93&lt;AV$5,AV$8,AV$9))^2),0),0)</f>
        <v>0</v>
      </c>
      <c r="AW93" s="78" t="n">
        <f aca="false">IF(AND(ISNUMBER($A93),$A93&gt;=AW$6,$A93&lt;=AW$7),IFERROR(AW$10*2/(SQRT(2*PI())*(AW$8+AW$9))*EXP(-0.5*(($A93-AW$5)/IF($A93&lt;AW$5,AW$8,AW$9))^2),0),0)</f>
        <v>0</v>
      </c>
      <c r="AX93" s="78" t="n">
        <f aca="false">IF(AND(ISNUMBER($A93),$A93&gt;=AX$6,$A93&lt;=AX$7),IFERROR(AX$10*2/(SQRT(2*PI())*(AX$8+AX$9))*EXP(-0.5*(($A93-AX$5)/IF($A93&lt;AX$5,AX$8,AX$9))^2),0),0)</f>
        <v>0</v>
      </c>
      <c r="AY93" s="78" t="n">
        <f aca="false">IF(AND(ISNUMBER($A93),$A93&gt;=AY$6,$A93&lt;=AY$7),IFERROR(AY$10*2/(SQRT(2*PI())*(AY$8+AY$9))*EXP(-0.5*(($A93-AY$5)/IF($A93&lt;AY$5,AY$8,AY$9))^2),0),0)</f>
        <v>0</v>
      </c>
      <c r="AZ93" s="78" t="n">
        <f aca="false">IF(AND(ISNUMBER($A93),$A93&gt;=AZ$6,$A93&lt;=AZ$7),IFERROR(AZ$10*2/(SQRT(2*PI())*(AZ$8+AZ$9))*EXP(-0.5*(($A93-AZ$5)/IF($A93&lt;AZ$5,AZ$8,AZ$9))^2),0),0)</f>
        <v>0</v>
      </c>
      <c r="BA93" s="78" t="n">
        <f aca="false">IF(AND(ISNUMBER($A93),$A93&gt;=BA$6,$A93&lt;=BA$7),IFERROR(BA$10*2/(SQRT(2*PI())*(BA$8+BA$9))*EXP(-0.5*(($A93-BA$5)/IF($A93&lt;BA$5,BA$8,BA$9))^2),0),0)</f>
        <v>0</v>
      </c>
    </row>
    <row r="94" customFormat="false" ht="15" hidden="false" customHeight="false" outlineLevel="0" collapsed="false">
      <c r="A94" s="73" t="str">
        <f aca="false">IF(ISNUMBER('Batch Matches'!D94),'Batch Matches'!D94,"")</f>
        <v/>
      </c>
      <c r="B94" s="78" t="n">
        <f aca="false">SUM(G94:BA94)</f>
        <v>0</v>
      </c>
      <c r="C94" s="78" t="n">
        <f aca="false">MAX(G94:BA94)</f>
        <v>0</v>
      </c>
      <c r="D94" s="72" t="str">
        <f aca="false">IF(B94=0,"",MATCH(C94,G94:BA94,0))</f>
        <v/>
      </c>
      <c r="E94" s="78" t="n">
        <f aca="false">LARGE(G94:BA94,2)</f>
        <v>0</v>
      </c>
      <c r="F94" s="72" t="str">
        <f aca="false">IF(E94=0,"",MATCH(E94,G94:BA94,0))</f>
        <v/>
      </c>
      <c r="G94" s="78" t="n">
        <f aca="false">IF(AND(ISNUMBER($A94),$A94&gt;=G$6,$A94&lt;=G$7),IFERROR(G$10*2/(SQRT(2*PI())*(G$8+G$9))*EXP(-0.5*(($A94-G$5)/IF($A94&lt;G$5,G$8,G$9))^2),0),0)</f>
        <v>0</v>
      </c>
      <c r="H94" s="78" t="n">
        <f aca="false">IF(AND(ISNUMBER($A94),$A94&gt;=H$6,$A94&lt;=H$7),IFERROR(H$10*2/(SQRT(2*PI())*(H$8+H$9))*EXP(-0.5*(($A94-H$5)/IF($A94&lt;H$5,H$8,H$9))^2),0),0)</f>
        <v>0</v>
      </c>
      <c r="I94" s="78" t="n">
        <f aca="false">IF(AND(ISNUMBER($A94),$A94&gt;=I$6,$A94&lt;=I$7),IFERROR(I$10*2/(SQRT(2*PI())*(I$8+I$9))*EXP(-0.5*(($A94-I$5)/IF($A94&lt;I$5,I$8,I$9))^2),0),0)</f>
        <v>0</v>
      </c>
      <c r="J94" s="78" t="n">
        <f aca="false">IF(AND(ISNUMBER($A94),$A94&gt;=J$6,$A94&lt;=J$7),IFERROR(J$10*2/(SQRT(2*PI())*(J$8+J$9))*EXP(-0.5*(($A94-J$5)/IF($A94&lt;J$5,J$8,J$9))^2),0),0)</f>
        <v>0</v>
      </c>
      <c r="K94" s="78" t="n">
        <f aca="false">IF(AND(ISNUMBER($A94),$A94&gt;=K$6,$A94&lt;=K$7),IFERROR(K$10*2/(SQRT(2*PI())*(K$8+K$9))*EXP(-0.5*(($A94-K$5)/IF($A94&lt;K$5,K$8,K$9))^2),0),0)</f>
        <v>0</v>
      </c>
      <c r="L94" s="78" t="n">
        <f aca="false">IF(AND(ISNUMBER($A94),$A94&gt;=L$6,$A94&lt;=L$7),IFERROR(L$10*2/(SQRT(2*PI())*(L$8+L$9))*EXP(-0.5*(($A94-L$5)/IF($A94&lt;L$5,L$8,L$9))^2),0),0)</f>
        <v>0</v>
      </c>
      <c r="M94" s="78" t="n">
        <f aca="false">IF(AND(ISNUMBER($A94),$A94&gt;=M$6,$A94&lt;=M$7),IFERROR(M$10*2/(SQRT(2*PI())*(M$8+M$9))*EXP(-0.5*(($A94-M$5)/IF($A94&lt;M$5,M$8,M$9))^2),0),0)</f>
        <v>0</v>
      </c>
      <c r="N94" s="78" t="n">
        <f aca="false">IF(AND(ISNUMBER($A94),$A94&gt;=N$6,$A94&lt;=N$7),IFERROR(N$10*2/(SQRT(2*PI())*(N$8+N$9))*EXP(-0.5*(($A94-N$5)/IF($A94&lt;N$5,N$8,N$9))^2),0),0)</f>
        <v>0</v>
      </c>
      <c r="O94" s="78" t="n">
        <f aca="false">IF(AND(ISNUMBER($A94),$A94&gt;=O$6,$A94&lt;=O$7),IFERROR(O$10*2/(SQRT(2*PI())*(O$8+O$9))*EXP(-0.5*(($A94-O$5)/IF($A94&lt;O$5,O$8,O$9))^2),0),0)</f>
        <v>0</v>
      </c>
      <c r="P94" s="78" t="n">
        <f aca="false">IF(AND(ISNUMBER($A94),$A94&gt;=P$6,$A94&lt;=P$7),IFERROR(P$10*2/(SQRT(2*PI())*(P$8+P$9))*EXP(-0.5*(($A94-P$5)/IF($A94&lt;P$5,P$8,P$9))^2),0),0)</f>
        <v>0</v>
      </c>
      <c r="Q94" s="78" t="n">
        <f aca="false">IF(AND(ISNUMBER($A94),$A94&gt;=Q$6,$A94&lt;=Q$7),IFERROR(Q$10*2/(SQRT(2*PI())*(Q$8+Q$9))*EXP(-0.5*(($A94-Q$5)/IF($A94&lt;Q$5,Q$8,Q$9))^2),0),0)</f>
        <v>0</v>
      </c>
      <c r="R94" s="78" t="n">
        <f aca="false">IF(AND(ISNUMBER($A94),$A94&gt;=R$6,$A94&lt;=R$7),IFERROR(R$10*2/(SQRT(2*PI())*(R$8+R$9))*EXP(-0.5*(($A94-R$5)/IF($A94&lt;R$5,R$8,R$9))^2),0),0)</f>
        <v>0</v>
      </c>
      <c r="S94" s="78" t="n">
        <f aca="false">IF(AND(ISNUMBER($A94),$A94&gt;=S$6,$A94&lt;=S$7),IFERROR(S$10*2/(SQRT(2*PI())*(S$8+S$9))*EXP(-0.5*(($A94-S$5)/IF($A94&lt;S$5,S$8,S$9))^2),0),0)</f>
        <v>0</v>
      </c>
      <c r="T94" s="78" t="n">
        <f aca="false">IF(AND(ISNUMBER($A94),$A94&gt;=T$6,$A94&lt;=T$7),IFERROR(T$10*2/(SQRT(2*PI())*(T$8+T$9))*EXP(-0.5*(($A94-T$5)/IF($A94&lt;T$5,T$8,T$9))^2),0),0)</f>
        <v>0</v>
      </c>
      <c r="U94" s="78" t="n">
        <f aca="false">IF(AND(ISNUMBER($A94),$A94&gt;=U$6,$A94&lt;=U$7),IFERROR(U$10*2/(SQRT(2*PI())*(U$8+U$9))*EXP(-0.5*(($A94-U$5)/IF($A94&lt;U$5,U$8,U$9))^2),0),0)</f>
        <v>0</v>
      </c>
      <c r="V94" s="78" t="n">
        <f aca="false">IF(AND(ISNUMBER($A94),$A94&gt;=V$6,$A94&lt;=V$7),IFERROR(V$10*2/(SQRT(2*PI())*(V$8+V$9))*EXP(-0.5*(($A94-V$5)/IF($A94&lt;V$5,V$8,V$9))^2),0),0)</f>
        <v>0</v>
      </c>
      <c r="W94" s="78" t="n">
        <f aca="false">IF(AND(ISNUMBER($A94),$A94&gt;=W$6,$A94&lt;=W$7),IFERROR(W$10*2/(SQRT(2*PI())*(W$8+W$9))*EXP(-0.5*(($A94-W$5)/IF($A94&lt;W$5,W$8,W$9))^2),0),0)</f>
        <v>0</v>
      </c>
      <c r="X94" s="78" t="n">
        <f aca="false">IF(AND(ISNUMBER($A94),$A94&gt;=X$6,$A94&lt;=X$7),IFERROR(X$10*2/(SQRT(2*PI())*(X$8+X$9))*EXP(-0.5*(($A94-X$5)/IF($A94&lt;X$5,X$8,X$9))^2),0),0)</f>
        <v>0</v>
      </c>
      <c r="Y94" s="78" t="n">
        <f aca="false">IF(AND(ISNUMBER($A94),$A94&gt;=Y$6,$A94&lt;=Y$7),IFERROR(Y$10*2/(SQRT(2*PI())*(Y$8+Y$9))*EXP(-0.5*(($A94-Y$5)/IF($A94&lt;Y$5,Y$8,Y$9))^2),0),0)</f>
        <v>0</v>
      </c>
      <c r="Z94" s="78" t="n">
        <f aca="false">IF(AND(ISNUMBER($A94),$A94&gt;=Z$6,$A94&lt;=Z$7),IFERROR(Z$10*2/(SQRT(2*PI())*(Z$8+Z$9))*EXP(-0.5*(($A94-Z$5)/IF($A94&lt;Z$5,Z$8,Z$9))^2),0),0)</f>
        <v>0</v>
      </c>
      <c r="AA94" s="78" t="n">
        <f aca="false">IF(AND(ISNUMBER($A94),$A94&gt;=AA$6,$A94&lt;=AA$7),IFERROR(AA$10*2/(SQRT(2*PI())*(AA$8+AA$9))*EXP(-0.5*(($A94-AA$5)/IF($A94&lt;AA$5,AA$8,AA$9))^2),0),0)</f>
        <v>0</v>
      </c>
      <c r="AB94" s="78" t="n">
        <f aca="false">IF(AND(ISNUMBER($A94),$A94&gt;=AB$6,$A94&lt;=AB$7),IFERROR(AB$10*2/(SQRT(2*PI())*(AB$8+AB$9))*EXP(-0.5*(($A94-AB$5)/IF($A94&lt;AB$5,AB$8,AB$9))^2),0),0)</f>
        <v>0</v>
      </c>
      <c r="AC94" s="78" t="n">
        <f aca="false">IF(AND(ISNUMBER($A94),$A94&gt;=AC$6,$A94&lt;=AC$7),IFERROR(AC$10*2/(SQRT(2*PI())*(AC$8+AC$9))*EXP(-0.5*(($A94-AC$5)/IF($A94&lt;AC$5,AC$8,AC$9))^2),0),0)</f>
        <v>0</v>
      </c>
      <c r="AD94" s="78" t="n">
        <f aca="false">IF(AND(ISNUMBER($A94),$A94&gt;=AD$6,$A94&lt;=AD$7),IFERROR(AD$10*2/(SQRT(2*PI())*(AD$8+AD$9))*EXP(-0.5*(($A94-AD$5)/IF($A94&lt;AD$5,AD$8,AD$9))^2),0),0)</f>
        <v>0</v>
      </c>
      <c r="AE94" s="78" t="n">
        <f aca="false">IF(AND(ISNUMBER($A94),$A94&gt;=AE$6,$A94&lt;=AE$7),IFERROR(AE$10*2/(SQRT(2*PI())*(AE$8+AE$9))*EXP(-0.5*(($A94-AE$5)/IF($A94&lt;AE$5,AE$8,AE$9))^2),0),0)</f>
        <v>0</v>
      </c>
      <c r="AF94" s="78" t="n">
        <f aca="false">IF(AND(ISNUMBER($A94),$A94&gt;=AF$6,$A94&lt;=AF$7),IFERROR(AF$10*2/(SQRT(2*PI())*(AF$8+AF$9))*EXP(-0.5*(($A94-AF$5)/IF($A94&lt;AF$5,AF$8,AF$9))^2),0),0)</f>
        <v>0</v>
      </c>
      <c r="AG94" s="78" t="n">
        <f aca="false">IF(AND(ISNUMBER($A94),$A94&gt;=AG$6,$A94&lt;=AG$7),IFERROR(AG$10*2/(SQRT(2*PI())*(AG$8+AG$9))*EXP(-0.5*(($A94-AG$5)/IF($A94&lt;AG$5,AG$8,AG$9))^2),0),0)</f>
        <v>0</v>
      </c>
      <c r="AH94" s="78" t="n">
        <f aca="false">IF(AND(ISNUMBER($A94),$A94&gt;=AH$6,$A94&lt;=AH$7),IFERROR(AH$10*2/(SQRT(2*PI())*(AH$8+AH$9))*EXP(-0.5*(($A94-AH$5)/IF($A94&lt;AH$5,AH$8,AH$9))^2),0),0)</f>
        <v>0</v>
      </c>
      <c r="AI94" s="78" t="n">
        <f aca="false">IF(AND(ISNUMBER($A94),$A94&gt;=AI$6,$A94&lt;=AI$7),IFERROR(AI$10*2/(SQRT(2*PI())*(AI$8+AI$9))*EXP(-0.5*(($A94-AI$5)/IF($A94&lt;AI$5,AI$8,AI$9))^2),0),0)</f>
        <v>0</v>
      </c>
      <c r="AJ94" s="78" t="n">
        <f aca="false">IF(AND(ISNUMBER($A94),$A94&gt;=AJ$6,$A94&lt;=AJ$7),IFERROR(AJ$10*2/(SQRT(2*PI())*(AJ$8+AJ$9))*EXP(-0.5*(($A94-AJ$5)/IF($A94&lt;AJ$5,AJ$8,AJ$9))^2),0),0)</f>
        <v>0</v>
      </c>
      <c r="AK94" s="78" t="n">
        <f aca="false">IF(AND(ISNUMBER($A94),$A94&gt;=AK$6,$A94&lt;=AK$7),IFERROR(AK$10*2/(SQRT(2*PI())*(AK$8+AK$9))*EXP(-0.5*(($A94-AK$5)/IF($A94&lt;AK$5,AK$8,AK$9))^2),0),0)</f>
        <v>0</v>
      </c>
      <c r="AL94" s="78" t="n">
        <f aca="false">IF(AND(ISNUMBER($A94),$A94&gt;=AL$6,$A94&lt;=AL$7),IFERROR(AL$10*2/(SQRT(2*PI())*(AL$8+AL$9))*EXP(-0.5*(($A94-AL$5)/IF($A94&lt;AL$5,AL$8,AL$9))^2),0),0)</f>
        <v>0</v>
      </c>
      <c r="AM94" s="78" t="n">
        <f aca="false">IF(AND(ISNUMBER($A94),$A94&gt;=AM$6,$A94&lt;=AM$7),IFERROR(AM$10*2/(SQRT(2*PI())*(AM$8+AM$9))*EXP(-0.5*(($A94-AM$5)/IF($A94&lt;AM$5,AM$8,AM$9))^2),0),0)</f>
        <v>0</v>
      </c>
      <c r="AN94" s="78" t="n">
        <f aca="false">IF(AND(ISNUMBER($A94),$A94&gt;=AN$6,$A94&lt;=AN$7),IFERROR(AN$10*2/(SQRT(2*PI())*(AN$8+AN$9))*EXP(-0.5*(($A94-AN$5)/IF($A94&lt;AN$5,AN$8,AN$9))^2),0),0)</f>
        <v>0</v>
      </c>
      <c r="AO94" s="78" t="n">
        <f aca="false">IF(AND(ISNUMBER($A94),$A94&gt;=AO$6,$A94&lt;=AO$7),IFERROR(AO$10*2/(SQRT(2*PI())*(AO$8+AO$9))*EXP(-0.5*(($A94-AO$5)/IF($A94&lt;AO$5,AO$8,AO$9))^2),0),0)</f>
        <v>0</v>
      </c>
      <c r="AP94" s="78" t="n">
        <f aca="false">IF(AND(ISNUMBER($A94),$A94&gt;=AP$6,$A94&lt;=AP$7),IFERROR(AP$10*2/(SQRT(2*PI())*(AP$8+AP$9))*EXP(-0.5*(($A94-AP$5)/IF($A94&lt;AP$5,AP$8,AP$9))^2),0),0)</f>
        <v>0</v>
      </c>
      <c r="AQ94" s="78" t="n">
        <f aca="false">IF(AND(ISNUMBER($A94),$A94&gt;=AQ$6,$A94&lt;=AQ$7),IFERROR(AQ$10*2/(SQRT(2*PI())*(AQ$8+AQ$9))*EXP(-0.5*(($A94-AQ$5)/IF($A94&lt;AQ$5,AQ$8,AQ$9))^2),0),0)</f>
        <v>0</v>
      </c>
      <c r="AR94" s="78" t="n">
        <f aca="false">IF(AND(ISNUMBER($A94),$A94&gt;=AR$6,$A94&lt;=AR$7),IFERROR(AR$10*2/(SQRT(2*PI())*(AR$8+AR$9))*EXP(-0.5*(($A94-AR$5)/IF($A94&lt;AR$5,AR$8,AR$9))^2),0),0)</f>
        <v>0</v>
      </c>
      <c r="AS94" s="78" t="n">
        <f aca="false">IF(AND(ISNUMBER($A94),$A94&gt;=AS$6,$A94&lt;=AS$7),IFERROR(AS$10*2/(SQRT(2*PI())*(AS$8+AS$9))*EXP(-0.5*(($A94-AS$5)/IF($A94&lt;AS$5,AS$8,AS$9))^2),0),0)</f>
        <v>0</v>
      </c>
      <c r="AT94" s="78" t="n">
        <f aca="false">IF(AND(ISNUMBER($A94),$A94&gt;=AT$6,$A94&lt;=AT$7),IFERROR(AT$10*2/(SQRT(2*PI())*(AT$8+AT$9))*EXP(-0.5*(($A94-AT$5)/IF($A94&lt;AT$5,AT$8,AT$9))^2),0),0)</f>
        <v>0</v>
      </c>
      <c r="AU94" s="78" t="n">
        <f aca="false">IF(AND(ISNUMBER($A94),$A94&gt;=AU$6,$A94&lt;=AU$7),IFERROR(AU$10*2/(SQRT(2*PI())*(AU$8+AU$9))*EXP(-0.5*(($A94-AU$5)/IF($A94&lt;AU$5,AU$8,AU$9))^2),0),0)</f>
        <v>0</v>
      </c>
      <c r="AV94" s="78" t="n">
        <f aca="false">IF(AND(ISNUMBER($A94),$A94&gt;=AV$6,$A94&lt;=AV$7),IFERROR(AV$10*2/(SQRT(2*PI())*(AV$8+AV$9))*EXP(-0.5*(($A94-AV$5)/IF($A94&lt;AV$5,AV$8,AV$9))^2),0),0)</f>
        <v>0</v>
      </c>
      <c r="AW94" s="78" t="n">
        <f aca="false">IF(AND(ISNUMBER($A94),$A94&gt;=AW$6,$A94&lt;=AW$7),IFERROR(AW$10*2/(SQRT(2*PI())*(AW$8+AW$9))*EXP(-0.5*(($A94-AW$5)/IF($A94&lt;AW$5,AW$8,AW$9))^2),0),0)</f>
        <v>0</v>
      </c>
      <c r="AX94" s="78" t="n">
        <f aca="false">IF(AND(ISNUMBER($A94),$A94&gt;=AX$6,$A94&lt;=AX$7),IFERROR(AX$10*2/(SQRT(2*PI())*(AX$8+AX$9))*EXP(-0.5*(($A94-AX$5)/IF($A94&lt;AX$5,AX$8,AX$9))^2),0),0)</f>
        <v>0</v>
      </c>
      <c r="AY94" s="78" t="n">
        <f aca="false">IF(AND(ISNUMBER($A94),$A94&gt;=AY$6,$A94&lt;=AY$7),IFERROR(AY$10*2/(SQRT(2*PI())*(AY$8+AY$9))*EXP(-0.5*(($A94-AY$5)/IF($A94&lt;AY$5,AY$8,AY$9))^2),0),0)</f>
        <v>0</v>
      </c>
      <c r="AZ94" s="78" t="n">
        <f aca="false">IF(AND(ISNUMBER($A94),$A94&gt;=AZ$6,$A94&lt;=AZ$7),IFERROR(AZ$10*2/(SQRT(2*PI())*(AZ$8+AZ$9))*EXP(-0.5*(($A94-AZ$5)/IF($A94&lt;AZ$5,AZ$8,AZ$9))^2),0),0)</f>
        <v>0</v>
      </c>
      <c r="BA94" s="78" t="n">
        <f aca="false">IF(AND(ISNUMBER($A94),$A94&gt;=BA$6,$A94&lt;=BA$7),IFERROR(BA$10*2/(SQRT(2*PI())*(BA$8+BA$9))*EXP(-0.5*(($A94-BA$5)/IF($A94&lt;BA$5,BA$8,BA$9))^2),0),0)</f>
        <v>0</v>
      </c>
    </row>
    <row r="95" customFormat="false" ht="15" hidden="false" customHeight="false" outlineLevel="0" collapsed="false">
      <c r="A95" s="73" t="str">
        <f aca="false">IF(ISNUMBER('Batch Matches'!D95),'Batch Matches'!D95,"")</f>
        <v/>
      </c>
      <c r="B95" s="78" t="n">
        <f aca="false">SUM(G95:BA95)</f>
        <v>0</v>
      </c>
      <c r="C95" s="78" t="n">
        <f aca="false">MAX(G95:BA95)</f>
        <v>0</v>
      </c>
      <c r="D95" s="72" t="str">
        <f aca="false">IF(B95=0,"",MATCH(C95,G95:BA95,0))</f>
        <v/>
      </c>
      <c r="E95" s="78" t="n">
        <f aca="false">LARGE(G95:BA95,2)</f>
        <v>0</v>
      </c>
      <c r="F95" s="72" t="str">
        <f aca="false">IF(E95=0,"",MATCH(E95,G95:BA95,0))</f>
        <v/>
      </c>
      <c r="G95" s="78" t="n">
        <f aca="false">IF(AND(ISNUMBER($A95),$A95&gt;=G$6,$A95&lt;=G$7),IFERROR(G$10*2/(SQRT(2*PI())*(G$8+G$9))*EXP(-0.5*(($A95-G$5)/IF($A95&lt;G$5,G$8,G$9))^2),0),0)</f>
        <v>0</v>
      </c>
      <c r="H95" s="78" t="n">
        <f aca="false">IF(AND(ISNUMBER($A95),$A95&gt;=H$6,$A95&lt;=H$7),IFERROR(H$10*2/(SQRT(2*PI())*(H$8+H$9))*EXP(-0.5*(($A95-H$5)/IF($A95&lt;H$5,H$8,H$9))^2),0),0)</f>
        <v>0</v>
      </c>
      <c r="I95" s="78" t="n">
        <f aca="false">IF(AND(ISNUMBER($A95),$A95&gt;=I$6,$A95&lt;=I$7),IFERROR(I$10*2/(SQRT(2*PI())*(I$8+I$9))*EXP(-0.5*(($A95-I$5)/IF($A95&lt;I$5,I$8,I$9))^2),0),0)</f>
        <v>0</v>
      </c>
      <c r="J95" s="78" t="n">
        <f aca="false">IF(AND(ISNUMBER($A95),$A95&gt;=J$6,$A95&lt;=J$7),IFERROR(J$10*2/(SQRT(2*PI())*(J$8+J$9))*EXP(-0.5*(($A95-J$5)/IF($A95&lt;J$5,J$8,J$9))^2),0),0)</f>
        <v>0</v>
      </c>
      <c r="K95" s="78" t="n">
        <f aca="false">IF(AND(ISNUMBER($A95),$A95&gt;=K$6,$A95&lt;=K$7),IFERROR(K$10*2/(SQRT(2*PI())*(K$8+K$9))*EXP(-0.5*(($A95-K$5)/IF($A95&lt;K$5,K$8,K$9))^2),0),0)</f>
        <v>0</v>
      </c>
      <c r="L95" s="78" t="n">
        <f aca="false">IF(AND(ISNUMBER($A95),$A95&gt;=L$6,$A95&lt;=L$7),IFERROR(L$10*2/(SQRT(2*PI())*(L$8+L$9))*EXP(-0.5*(($A95-L$5)/IF($A95&lt;L$5,L$8,L$9))^2),0),0)</f>
        <v>0</v>
      </c>
      <c r="M95" s="78" t="n">
        <f aca="false">IF(AND(ISNUMBER($A95),$A95&gt;=M$6,$A95&lt;=M$7),IFERROR(M$10*2/(SQRT(2*PI())*(M$8+M$9))*EXP(-0.5*(($A95-M$5)/IF($A95&lt;M$5,M$8,M$9))^2),0),0)</f>
        <v>0</v>
      </c>
      <c r="N95" s="78" t="n">
        <f aca="false">IF(AND(ISNUMBER($A95),$A95&gt;=N$6,$A95&lt;=N$7),IFERROR(N$10*2/(SQRT(2*PI())*(N$8+N$9))*EXP(-0.5*(($A95-N$5)/IF($A95&lt;N$5,N$8,N$9))^2),0),0)</f>
        <v>0</v>
      </c>
      <c r="O95" s="78" t="n">
        <f aca="false">IF(AND(ISNUMBER($A95),$A95&gt;=O$6,$A95&lt;=O$7),IFERROR(O$10*2/(SQRT(2*PI())*(O$8+O$9))*EXP(-0.5*(($A95-O$5)/IF($A95&lt;O$5,O$8,O$9))^2),0),0)</f>
        <v>0</v>
      </c>
      <c r="P95" s="78" t="n">
        <f aca="false">IF(AND(ISNUMBER($A95),$A95&gt;=P$6,$A95&lt;=P$7),IFERROR(P$10*2/(SQRT(2*PI())*(P$8+P$9))*EXP(-0.5*(($A95-P$5)/IF($A95&lt;P$5,P$8,P$9))^2),0),0)</f>
        <v>0</v>
      </c>
      <c r="Q95" s="78" t="n">
        <f aca="false">IF(AND(ISNUMBER($A95),$A95&gt;=Q$6,$A95&lt;=Q$7),IFERROR(Q$10*2/(SQRT(2*PI())*(Q$8+Q$9))*EXP(-0.5*(($A95-Q$5)/IF($A95&lt;Q$5,Q$8,Q$9))^2),0),0)</f>
        <v>0</v>
      </c>
      <c r="R95" s="78" t="n">
        <f aca="false">IF(AND(ISNUMBER($A95),$A95&gt;=R$6,$A95&lt;=R$7),IFERROR(R$10*2/(SQRT(2*PI())*(R$8+R$9))*EXP(-0.5*(($A95-R$5)/IF($A95&lt;R$5,R$8,R$9))^2),0),0)</f>
        <v>0</v>
      </c>
      <c r="S95" s="78" t="n">
        <f aca="false">IF(AND(ISNUMBER($A95),$A95&gt;=S$6,$A95&lt;=S$7),IFERROR(S$10*2/(SQRT(2*PI())*(S$8+S$9))*EXP(-0.5*(($A95-S$5)/IF($A95&lt;S$5,S$8,S$9))^2),0),0)</f>
        <v>0</v>
      </c>
      <c r="T95" s="78" t="n">
        <f aca="false">IF(AND(ISNUMBER($A95),$A95&gt;=T$6,$A95&lt;=T$7),IFERROR(T$10*2/(SQRT(2*PI())*(T$8+T$9))*EXP(-0.5*(($A95-T$5)/IF($A95&lt;T$5,T$8,T$9))^2),0),0)</f>
        <v>0</v>
      </c>
      <c r="U95" s="78" t="n">
        <f aca="false">IF(AND(ISNUMBER($A95),$A95&gt;=U$6,$A95&lt;=U$7),IFERROR(U$10*2/(SQRT(2*PI())*(U$8+U$9))*EXP(-0.5*(($A95-U$5)/IF($A95&lt;U$5,U$8,U$9))^2),0),0)</f>
        <v>0</v>
      </c>
      <c r="V95" s="78" t="n">
        <f aca="false">IF(AND(ISNUMBER($A95),$A95&gt;=V$6,$A95&lt;=V$7),IFERROR(V$10*2/(SQRT(2*PI())*(V$8+V$9))*EXP(-0.5*(($A95-V$5)/IF($A95&lt;V$5,V$8,V$9))^2),0),0)</f>
        <v>0</v>
      </c>
      <c r="W95" s="78" t="n">
        <f aca="false">IF(AND(ISNUMBER($A95),$A95&gt;=W$6,$A95&lt;=W$7),IFERROR(W$10*2/(SQRT(2*PI())*(W$8+W$9))*EXP(-0.5*(($A95-W$5)/IF($A95&lt;W$5,W$8,W$9))^2),0),0)</f>
        <v>0</v>
      </c>
      <c r="X95" s="78" t="n">
        <f aca="false">IF(AND(ISNUMBER($A95),$A95&gt;=X$6,$A95&lt;=X$7),IFERROR(X$10*2/(SQRT(2*PI())*(X$8+X$9))*EXP(-0.5*(($A95-X$5)/IF($A95&lt;X$5,X$8,X$9))^2),0),0)</f>
        <v>0</v>
      </c>
      <c r="Y95" s="78" t="n">
        <f aca="false">IF(AND(ISNUMBER($A95),$A95&gt;=Y$6,$A95&lt;=Y$7),IFERROR(Y$10*2/(SQRT(2*PI())*(Y$8+Y$9))*EXP(-0.5*(($A95-Y$5)/IF($A95&lt;Y$5,Y$8,Y$9))^2),0),0)</f>
        <v>0</v>
      </c>
      <c r="Z95" s="78" t="n">
        <f aca="false">IF(AND(ISNUMBER($A95),$A95&gt;=Z$6,$A95&lt;=Z$7),IFERROR(Z$10*2/(SQRT(2*PI())*(Z$8+Z$9))*EXP(-0.5*(($A95-Z$5)/IF($A95&lt;Z$5,Z$8,Z$9))^2),0),0)</f>
        <v>0</v>
      </c>
      <c r="AA95" s="78" t="n">
        <f aca="false">IF(AND(ISNUMBER($A95),$A95&gt;=AA$6,$A95&lt;=AA$7),IFERROR(AA$10*2/(SQRT(2*PI())*(AA$8+AA$9))*EXP(-0.5*(($A95-AA$5)/IF($A95&lt;AA$5,AA$8,AA$9))^2),0),0)</f>
        <v>0</v>
      </c>
      <c r="AB95" s="78" t="n">
        <f aca="false">IF(AND(ISNUMBER($A95),$A95&gt;=AB$6,$A95&lt;=AB$7),IFERROR(AB$10*2/(SQRT(2*PI())*(AB$8+AB$9))*EXP(-0.5*(($A95-AB$5)/IF($A95&lt;AB$5,AB$8,AB$9))^2),0),0)</f>
        <v>0</v>
      </c>
      <c r="AC95" s="78" t="n">
        <f aca="false">IF(AND(ISNUMBER($A95),$A95&gt;=AC$6,$A95&lt;=AC$7),IFERROR(AC$10*2/(SQRT(2*PI())*(AC$8+AC$9))*EXP(-0.5*(($A95-AC$5)/IF($A95&lt;AC$5,AC$8,AC$9))^2),0),0)</f>
        <v>0</v>
      </c>
      <c r="AD95" s="78" t="n">
        <f aca="false">IF(AND(ISNUMBER($A95),$A95&gt;=AD$6,$A95&lt;=AD$7),IFERROR(AD$10*2/(SQRT(2*PI())*(AD$8+AD$9))*EXP(-0.5*(($A95-AD$5)/IF($A95&lt;AD$5,AD$8,AD$9))^2),0),0)</f>
        <v>0</v>
      </c>
      <c r="AE95" s="78" t="n">
        <f aca="false">IF(AND(ISNUMBER($A95),$A95&gt;=AE$6,$A95&lt;=AE$7),IFERROR(AE$10*2/(SQRT(2*PI())*(AE$8+AE$9))*EXP(-0.5*(($A95-AE$5)/IF($A95&lt;AE$5,AE$8,AE$9))^2),0),0)</f>
        <v>0</v>
      </c>
      <c r="AF95" s="78" t="n">
        <f aca="false">IF(AND(ISNUMBER($A95),$A95&gt;=AF$6,$A95&lt;=AF$7),IFERROR(AF$10*2/(SQRT(2*PI())*(AF$8+AF$9))*EXP(-0.5*(($A95-AF$5)/IF($A95&lt;AF$5,AF$8,AF$9))^2),0),0)</f>
        <v>0</v>
      </c>
      <c r="AG95" s="78" t="n">
        <f aca="false">IF(AND(ISNUMBER($A95),$A95&gt;=AG$6,$A95&lt;=AG$7),IFERROR(AG$10*2/(SQRT(2*PI())*(AG$8+AG$9))*EXP(-0.5*(($A95-AG$5)/IF($A95&lt;AG$5,AG$8,AG$9))^2),0),0)</f>
        <v>0</v>
      </c>
      <c r="AH95" s="78" t="n">
        <f aca="false">IF(AND(ISNUMBER($A95),$A95&gt;=AH$6,$A95&lt;=AH$7),IFERROR(AH$10*2/(SQRT(2*PI())*(AH$8+AH$9))*EXP(-0.5*(($A95-AH$5)/IF($A95&lt;AH$5,AH$8,AH$9))^2),0),0)</f>
        <v>0</v>
      </c>
      <c r="AI95" s="78" t="n">
        <f aca="false">IF(AND(ISNUMBER($A95),$A95&gt;=AI$6,$A95&lt;=AI$7),IFERROR(AI$10*2/(SQRT(2*PI())*(AI$8+AI$9))*EXP(-0.5*(($A95-AI$5)/IF($A95&lt;AI$5,AI$8,AI$9))^2),0),0)</f>
        <v>0</v>
      </c>
      <c r="AJ95" s="78" t="n">
        <f aca="false">IF(AND(ISNUMBER($A95),$A95&gt;=AJ$6,$A95&lt;=AJ$7),IFERROR(AJ$10*2/(SQRT(2*PI())*(AJ$8+AJ$9))*EXP(-0.5*(($A95-AJ$5)/IF($A95&lt;AJ$5,AJ$8,AJ$9))^2),0),0)</f>
        <v>0</v>
      </c>
      <c r="AK95" s="78" t="n">
        <f aca="false">IF(AND(ISNUMBER($A95),$A95&gt;=AK$6,$A95&lt;=AK$7),IFERROR(AK$10*2/(SQRT(2*PI())*(AK$8+AK$9))*EXP(-0.5*(($A95-AK$5)/IF($A95&lt;AK$5,AK$8,AK$9))^2),0),0)</f>
        <v>0</v>
      </c>
      <c r="AL95" s="78" t="n">
        <f aca="false">IF(AND(ISNUMBER($A95),$A95&gt;=AL$6,$A95&lt;=AL$7),IFERROR(AL$10*2/(SQRT(2*PI())*(AL$8+AL$9))*EXP(-0.5*(($A95-AL$5)/IF($A95&lt;AL$5,AL$8,AL$9))^2),0),0)</f>
        <v>0</v>
      </c>
      <c r="AM95" s="78" t="n">
        <f aca="false">IF(AND(ISNUMBER($A95),$A95&gt;=AM$6,$A95&lt;=AM$7),IFERROR(AM$10*2/(SQRT(2*PI())*(AM$8+AM$9))*EXP(-0.5*(($A95-AM$5)/IF($A95&lt;AM$5,AM$8,AM$9))^2),0),0)</f>
        <v>0</v>
      </c>
      <c r="AN95" s="78" t="n">
        <f aca="false">IF(AND(ISNUMBER($A95),$A95&gt;=AN$6,$A95&lt;=AN$7),IFERROR(AN$10*2/(SQRT(2*PI())*(AN$8+AN$9))*EXP(-0.5*(($A95-AN$5)/IF($A95&lt;AN$5,AN$8,AN$9))^2),0),0)</f>
        <v>0</v>
      </c>
      <c r="AO95" s="78" t="n">
        <f aca="false">IF(AND(ISNUMBER($A95),$A95&gt;=AO$6,$A95&lt;=AO$7),IFERROR(AO$10*2/(SQRT(2*PI())*(AO$8+AO$9))*EXP(-0.5*(($A95-AO$5)/IF($A95&lt;AO$5,AO$8,AO$9))^2),0),0)</f>
        <v>0</v>
      </c>
      <c r="AP95" s="78" t="n">
        <f aca="false">IF(AND(ISNUMBER($A95),$A95&gt;=AP$6,$A95&lt;=AP$7),IFERROR(AP$10*2/(SQRT(2*PI())*(AP$8+AP$9))*EXP(-0.5*(($A95-AP$5)/IF($A95&lt;AP$5,AP$8,AP$9))^2),0),0)</f>
        <v>0</v>
      </c>
      <c r="AQ95" s="78" t="n">
        <f aca="false">IF(AND(ISNUMBER($A95),$A95&gt;=AQ$6,$A95&lt;=AQ$7),IFERROR(AQ$10*2/(SQRT(2*PI())*(AQ$8+AQ$9))*EXP(-0.5*(($A95-AQ$5)/IF($A95&lt;AQ$5,AQ$8,AQ$9))^2),0),0)</f>
        <v>0</v>
      </c>
      <c r="AR95" s="78" t="n">
        <f aca="false">IF(AND(ISNUMBER($A95),$A95&gt;=AR$6,$A95&lt;=AR$7),IFERROR(AR$10*2/(SQRT(2*PI())*(AR$8+AR$9))*EXP(-0.5*(($A95-AR$5)/IF($A95&lt;AR$5,AR$8,AR$9))^2),0),0)</f>
        <v>0</v>
      </c>
      <c r="AS95" s="78" t="n">
        <f aca="false">IF(AND(ISNUMBER($A95),$A95&gt;=AS$6,$A95&lt;=AS$7),IFERROR(AS$10*2/(SQRT(2*PI())*(AS$8+AS$9))*EXP(-0.5*(($A95-AS$5)/IF($A95&lt;AS$5,AS$8,AS$9))^2),0),0)</f>
        <v>0</v>
      </c>
      <c r="AT95" s="78" t="n">
        <f aca="false">IF(AND(ISNUMBER($A95),$A95&gt;=AT$6,$A95&lt;=AT$7),IFERROR(AT$10*2/(SQRT(2*PI())*(AT$8+AT$9))*EXP(-0.5*(($A95-AT$5)/IF($A95&lt;AT$5,AT$8,AT$9))^2),0),0)</f>
        <v>0</v>
      </c>
      <c r="AU95" s="78" t="n">
        <f aca="false">IF(AND(ISNUMBER($A95),$A95&gt;=AU$6,$A95&lt;=AU$7),IFERROR(AU$10*2/(SQRT(2*PI())*(AU$8+AU$9))*EXP(-0.5*(($A95-AU$5)/IF($A95&lt;AU$5,AU$8,AU$9))^2),0),0)</f>
        <v>0</v>
      </c>
      <c r="AV95" s="78" t="n">
        <f aca="false">IF(AND(ISNUMBER($A95),$A95&gt;=AV$6,$A95&lt;=AV$7),IFERROR(AV$10*2/(SQRT(2*PI())*(AV$8+AV$9))*EXP(-0.5*(($A95-AV$5)/IF($A95&lt;AV$5,AV$8,AV$9))^2),0),0)</f>
        <v>0</v>
      </c>
      <c r="AW95" s="78" t="n">
        <f aca="false">IF(AND(ISNUMBER($A95),$A95&gt;=AW$6,$A95&lt;=AW$7),IFERROR(AW$10*2/(SQRT(2*PI())*(AW$8+AW$9))*EXP(-0.5*(($A95-AW$5)/IF($A95&lt;AW$5,AW$8,AW$9))^2),0),0)</f>
        <v>0</v>
      </c>
      <c r="AX95" s="78" t="n">
        <f aca="false">IF(AND(ISNUMBER($A95),$A95&gt;=AX$6,$A95&lt;=AX$7),IFERROR(AX$10*2/(SQRT(2*PI())*(AX$8+AX$9))*EXP(-0.5*(($A95-AX$5)/IF($A95&lt;AX$5,AX$8,AX$9))^2),0),0)</f>
        <v>0</v>
      </c>
      <c r="AY95" s="78" t="n">
        <f aca="false">IF(AND(ISNUMBER($A95),$A95&gt;=AY$6,$A95&lt;=AY$7),IFERROR(AY$10*2/(SQRT(2*PI())*(AY$8+AY$9))*EXP(-0.5*(($A95-AY$5)/IF($A95&lt;AY$5,AY$8,AY$9))^2),0),0)</f>
        <v>0</v>
      </c>
      <c r="AZ95" s="78" t="n">
        <f aca="false">IF(AND(ISNUMBER($A95),$A95&gt;=AZ$6,$A95&lt;=AZ$7),IFERROR(AZ$10*2/(SQRT(2*PI())*(AZ$8+AZ$9))*EXP(-0.5*(($A95-AZ$5)/IF($A95&lt;AZ$5,AZ$8,AZ$9))^2),0),0)</f>
        <v>0</v>
      </c>
      <c r="BA95" s="78" t="n">
        <f aca="false">IF(AND(ISNUMBER($A95),$A95&gt;=BA$6,$A95&lt;=BA$7),IFERROR(BA$10*2/(SQRT(2*PI())*(BA$8+BA$9))*EXP(-0.5*(($A95-BA$5)/IF($A95&lt;BA$5,BA$8,BA$9))^2),0),0)</f>
        <v>0</v>
      </c>
    </row>
    <row r="96" customFormat="false" ht="15" hidden="false" customHeight="false" outlineLevel="0" collapsed="false">
      <c r="A96" s="73" t="str">
        <f aca="false">IF(ISNUMBER('Batch Matches'!D96),'Batch Matches'!D96,"")</f>
        <v/>
      </c>
      <c r="B96" s="78" t="n">
        <f aca="false">SUM(G96:BA96)</f>
        <v>0</v>
      </c>
      <c r="C96" s="78" t="n">
        <f aca="false">MAX(G96:BA96)</f>
        <v>0</v>
      </c>
      <c r="D96" s="72" t="str">
        <f aca="false">IF(B96=0,"",MATCH(C96,G96:BA96,0))</f>
        <v/>
      </c>
      <c r="E96" s="78" t="n">
        <f aca="false">LARGE(G96:BA96,2)</f>
        <v>0</v>
      </c>
      <c r="F96" s="72" t="str">
        <f aca="false">IF(E96=0,"",MATCH(E96,G96:BA96,0))</f>
        <v/>
      </c>
      <c r="G96" s="78" t="n">
        <f aca="false">IF(AND(ISNUMBER($A96),$A96&gt;=G$6,$A96&lt;=G$7),IFERROR(G$10*2/(SQRT(2*PI())*(G$8+G$9))*EXP(-0.5*(($A96-G$5)/IF($A96&lt;G$5,G$8,G$9))^2),0),0)</f>
        <v>0</v>
      </c>
      <c r="H96" s="78" t="n">
        <f aca="false">IF(AND(ISNUMBER($A96),$A96&gt;=H$6,$A96&lt;=H$7),IFERROR(H$10*2/(SQRT(2*PI())*(H$8+H$9))*EXP(-0.5*(($A96-H$5)/IF($A96&lt;H$5,H$8,H$9))^2),0),0)</f>
        <v>0</v>
      </c>
      <c r="I96" s="78" t="n">
        <f aca="false">IF(AND(ISNUMBER($A96),$A96&gt;=I$6,$A96&lt;=I$7),IFERROR(I$10*2/(SQRT(2*PI())*(I$8+I$9))*EXP(-0.5*(($A96-I$5)/IF($A96&lt;I$5,I$8,I$9))^2),0),0)</f>
        <v>0</v>
      </c>
      <c r="J96" s="78" t="n">
        <f aca="false">IF(AND(ISNUMBER($A96),$A96&gt;=J$6,$A96&lt;=J$7),IFERROR(J$10*2/(SQRT(2*PI())*(J$8+J$9))*EXP(-0.5*(($A96-J$5)/IF($A96&lt;J$5,J$8,J$9))^2),0),0)</f>
        <v>0</v>
      </c>
      <c r="K96" s="78" t="n">
        <f aca="false">IF(AND(ISNUMBER($A96),$A96&gt;=K$6,$A96&lt;=K$7),IFERROR(K$10*2/(SQRT(2*PI())*(K$8+K$9))*EXP(-0.5*(($A96-K$5)/IF($A96&lt;K$5,K$8,K$9))^2),0),0)</f>
        <v>0</v>
      </c>
      <c r="L96" s="78" t="n">
        <f aca="false">IF(AND(ISNUMBER($A96),$A96&gt;=L$6,$A96&lt;=L$7),IFERROR(L$10*2/(SQRT(2*PI())*(L$8+L$9))*EXP(-0.5*(($A96-L$5)/IF($A96&lt;L$5,L$8,L$9))^2),0),0)</f>
        <v>0</v>
      </c>
      <c r="M96" s="78" t="n">
        <f aca="false">IF(AND(ISNUMBER($A96),$A96&gt;=M$6,$A96&lt;=M$7),IFERROR(M$10*2/(SQRT(2*PI())*(M$8+M$9))*EXP(-0.5*(($A96-M$5)/IF($A96&lt;M$5,M$8,M$9))^2),0),0)</f>
        <v>0</v>
      </c>
      <c r="N96" s="78" t="n">
        <f aca="false">IF(AND(ISNUMBER($A96),$A96&gt;=N$6,$A96&lt;=N$7),IFERROR(N$10*2/(SQRT(2*PI())*(N$8+N$9))*EXP(-0.5*(($A96-N$5)/IF($A96&lt;N$5,N$8,N$9))^2),0),0)</f>
        <v>0</v>
      </c>
      <c r="O96" s="78" t="n">
        <f aca="false">IF(AND(ISNUMBER($A96),$A96&gt;=O$6,$A96&lt;=O$7),IFERROR(O$10*2/(SQRT(2*PI())*(O$8+O$9))*EXP(-0.5*(($A96-O$5)/IF($A96&lt;O$5,O$8,O$9))^2),0),0)</f>
        <v>0</v>
      </c>
      <c r="P96" s="78" t="n">
        <f aca="false">IF(AND(ISNUMBER($A96),$A96&gt;=P$6,$A96&lt;=P$7),IFERROR(P$10*2/(SQRT(2*PI())*(P$8+P$9))*EXP(-0.5*(($A96-P$5)/IF($A96&lt;P$5,P$8,P$9))^2),0),0)</f>
        <v>0</v>
      </c>
      <c r="Q96" s="78" t="n">
        <f aca="false">IF(AND(ISNUMBER($A96),$A96&gt;=Q$6,$A96&lt;=Q$7),IFERROR(Q$10*2/(SQRT(2*PI())*(Q$8+Q$9))*EXP(-0.5*(($A96-Q$5)/IF($A96&lt;Q$5,Q$8,Q$9))^2),0),0)</f>
        <v>0</v>
      </c>
      <c r="R96" s="78" t="n">
        <f aca="false">IF(AND(ISNUMBER($A96),$A96&gt;=R$6,$A96&lt;=R$7),IFERROR(R$10*2/(SQRT(2*PI())*(R$8+R$9))*EXP(-0.5*(($A96-R$5)/IF($A96&lt;R$5,R$8,R$9))^2),0),0)</f>
        <v>0</v>
      </c>
      <c r="S96" s="78" t="n">
        <f aca="false">IF(AND(ISNUMBER($A96),$A96&gt;=S$6,$A96&lt;=S$7),IFERROR(S$10*2/(SQRT(2*PI())*(S$8+S$9))*EXP(-0.5*(($A96-S$5)/IF($A96&lt;S$5,S$8,S$9))^2),0),0)</f>
        <v>0</v>
      </c>
      <c r="T96" s="78" t="n">
        <f aca="false">IF(AND(ISNUMBER($A96),$A96&gt;=T$6,$A96&lt;=T$7),IFERROR(T$10*2/(SQRT(2*PI())*(T$8+T$9))*EXP(-0.5*(($A96-T$5)/IF($A96&lt;T$5,T$8,T$9))^2),0),0)</f>
        <v>0</v>
      </c>
      <c r="U96" s="78" t="n">
        <f aca="false">IF(AND(ISNUMBER($A96),$A96&gt;=U$6,$A96&lt;=U$7),IFERROR(U$10*2/(SQRT(2*PI())*(U$8+U$9))*EXP(-0.5*(($A96-U$5)/IF($A96&lt;U$5,U$8,U$9))^2),0),0)</f>
        <v>0</v>
      </c>
      <c r="V96" s="78" t="n">
        <f aca="false">IF(AND(ISNUMBER($A96),$A96&gt;=V$6,$A96&lt;=V$7),IFERROR(V$10*2/(SQRT(2*PI())*(V$8+V$9))*EXP(-0.5*(($A96-V$5)/IF($A96&lt;V$5,V$8,V$9))^2),0),0)</f>
        <v>0</v>
      </c>
      <c r="W96" s="78" t="n">
        <f aca="false">IF(AND(ISNUMBER($A96),$A96&gt;=W$6,$A96&lt;=W$7),IFERROR(W$10*2/(SQRT(2*PI())*(W$8+W$9))*EXP(-0.5*(($A96-W$5)/IF($A96&lt;W$5,W$8,W$9))^2),0),0)</f>
        <v>0</v>
      </c>
      <c r="X96" s="78" t="n">
        <f aca="false">IF(AND(ISNUMBER($A96),$A96&gt;=X$6,$A96&lt;=X$7),IFERROR(X$10*2/(SQRT(2*PI())*(X$8+X$9))*EXP(-0.5*(($A96-X$5)/IF($A96&lt;X$5,X$8,X$9))^2),0),0)</f>
        <v>0</v>
      </c>
      <c r="Y96" s="78" t="n">
        <f aca="false">IF(AND(ISNUMBER($A96),$A96&gt;=Y$6,$A96&lt;=Y$7),IFERROR(Y$10*2/(SQRT(2*PI())*(Y$8+Y$9))*EXP(-0.5*(($A96-Y$5)/IF($A96&lt;Y$5,Y$8,Y$9))^2),0),0)</f>
        <v>0</v>
      </c>
      <c r="Z96" s="78" t="n">
        <f aca="false">IF(AND(ISNUMBER($A96),$A96&gt;=Z$6,$A96&lt;=Z$7),IFERROR(Z$10*2/(SQRT(2*PI())*(Z$8+Z$9))*EXP(-0.5*(($A96-Z$5)/IF($A96&lt;Z$5,Z$8,Z$9))^2),0),0)</f>
        <v>0</v>
      </c>
      <c r="AA96" s="78" t="n">
        <f aca="false">IF(AND(ISNUMBER($A96),$A96&gt;=AA$6,$A96&lt;=AA$7),IFERROR(AA$10*2/(SQRT(2*PI())*(AA$8+AA$9))*EXP(-0.5*(($A96-AA$5)/IF($A96&lt;AA$5,AA$8,AA$9))^2),0),0)</f>
        <v>0</v>
      </c>
      <c r="AB96" s="78" t="n">
        <f aca="false">IF(AND(ISNUMBER($A96),$A96&gt;=AB$6,$A96&lt;=AB$7),IFERROR(AB$10*2/(SQRT(2*PI())*(AB$8+AB$9))*EXP(-0.5*(($A96-AB$5)/IF($A96&lt;AB$5,AB$8,AB$9))^2),0),0)</f>
        <v>0</v>
      </c>
      <c r="AC96" s="78" t="n">
        <f aca="false">IF(AND(ISNUMBER($A96),$A96&gt;=AC$6,$A96&lt;=AC$7),IFERROR(AC$10*2/(SQRT(2*PI())*(AC$8+AC$9))*EXP(-0.5*(($A96-AC$5)/IF($A96&lt;AC$5,AC$8,AC$9))^2),0),0)</f>
        <v>0</v>
      </c>
      <c r="AD96" s="78" t="n">
        <f aca="false">IF(AND(ISNUMBER($A96),$A96&gt;=AD$6,$A96&lt;=AD$7),IFERROR(AD$10*2/(SQRT(2*PI())*(AD$8+AD$9))*EXP(-0.5*(($A96-AD$5)/IF($A96&lt;AD$5,AD$8,AD$9))^2),0),0)</f>
        <v>0</v>
      </c>
      <c r="AE96" s="78" t="n">
        <f aca="false">IF(AND(ISNUMBER($A96),$A96&gt;=AE$6,$A96&lt;=AE$7),IFERROR(AE$10*2/(SQRT(2*PI())*(AE$8+AE$9))*EXP(-0.5*(($A96-AE$5)/IF($A96&lt;AE$5,AE$8,AE$9))^2),0),0)</f>
        <v>0</v>
      </c>
      <c r="AF96" s="78" t="n">
        <f aca="false">IF(AND(ISNUMBER($A96),$A96&gt;=AF$6,$A96&lt;=AF$7),IFERROR(AF$10*2/(SQRT(2*PI())*(AF$8+AF$9))*EXP(-0.5*(($A96-AF$5)/IF($A96&lt;AF$5,AF$8,AF$9))^2),0),0)</f>
        <v>0</v>
      </c>
      <c r="AG96" s="78" t="n">
        <f aca="false">IF(AND(ISNUMBER($A96),$A96&gt;=AG$6,$A96&lt;=AG$7),IFERROR(AG$10*2/(SQRT(2*PI())*(AG$8+AG$9))*EXP(-0.5*(($A96-AG$5)/IF($A96&lt;AG$5,AG$8,AG$9))^2),0),0)</f>
        <v>0</v>
      </c>
      <c r="AH96" s="78" t="n">
        <f aca="false">IF(AND(ISNUMBER($A96),$A96&gt;=AH$6,$A96&lt;=AH$7),IFERROR(AH$10*2/(SQRT(2*PI())*(AH$8+AH$9))*EXP(-0.5*(($A96-AH$5)/IF($A96&lt;AH$5,AH$8,AH$9))^2),0),0)</f>
        <v>0</v>
      </c>
      <c r="AI96" s="78" t="n">
        <f aca="false">IF(AND(ISNUMBER($A96),$A96&gt;=AI$6,$A96&lt;=AI$7),IFERROR(AI$10*2/(SQRT(2*PI())*(AI$8+AI$9))*EXP(-0.5*(($A96-AI$5)/IF($A96&lt;AI$5,AI$8,AI$9))^2),0),0)</f>
        <v>0</v>
      </c>
      <c r="AJ96" s="78" t="n">
        <f aca="false">IF(AND(ISNUMBER($A96),$A96&gt;=AJ$6,$A96&lt;=AJ$7),IFERROR(AJ$10*2/(SQRT(2*PI())*(AJ$8+AJ$9))*EXP(-0.5*(($A96-AJ$5)/IF($A96&lt;AJ$5,AJ$8,AJ$9))^2),0),0)</f>
        <v>0</v>
      </c>
      <c r="AK96" s="78" t="n">
        <f aca="false">IF(AND(ISNUMBER($A96),$A96&gt;=AK$6,$A96&lt;=AK$7),IFERROR(AK$10*2/(SQRT(2*PI())*(AK$8+AK$9))*EXP(-0.5*(($A96-AK$5)/IF($A96&lt;AK$5,AK$8,AK$9))^2),0),0)</f>
        <v>0</v>
      </c>
      <c r="AL96" s="78" t="n">
        <f aca="false">IF(AND(ISNUMBER($A96),$A96&gt;=AL$6,$A96&lt;=AL$7),IFERROR(AL$10*2/(SQRT(2*PI())*(AL$8+AL$9))*EXP(-0.5*(($A96-AL$5)/IF($A96&lt;AL$5,AL$8,AL$9))^2),0),0)</f>
        <v>0</v>
      </c>
      <c r="AM96" s="78" t="n">
        <f aca="false">IF(AND(ISNUMBER($A96),$A96&gt;=AM$6,$A96&lt;=AM$7),IFERROR(AM$10*2/(SQRT(2*PI())*(AM$8+AM$9))*EXP(-0.5*(($A96-AM$5)/IF($A96&lt;AM$5,AM$8,AM$9))^2),0),0)</f>
        <v>0</v>
      </c>
      <c r="AN96" s="78" t="n">
        <f aca="false">IF(AND(ISNUMBER($A96),$A96&gt;=AN$6,$A96&lt;=AN$7),IFERROR(AN$10*2/(SQRT(2*PI())*(AN$8+AN$9))*EXP(-0.5*(($A96-AN$5)/IF($A96&lt;AN$5,AN$8,AN$9))^2),0),0)</f>
        <v>0</v>
      </c>
      <c r="AO96" s="78" t="n">
        <f aca="false">IF(AND(ISNUMBER($A96),$A96&gt;=AO$6,$A96&lt;=AO$7),IFERROR(AO$10*2/(SQRT(2*PI())*(AO$8+AO$9))*EXP(-0.5*(($A96-AO$5)/IF($A96&lt;AO$5,AO$8,AO$9))^2),0),0)</f>
        <v>0</v>
      </c>
      <c r="AP96" s="78" t="n">
        <f aca="false">IF(AND(ISNUMBER($A96),$A96&gt;=AP$6,$A96&lt;=AP$7),IFERROR(AP$10*2/(SQRT(2*PI())*(AP$8+AP$9))*EXP(-0.5*(($A96-AP$5)/IF($A96&lt;AP$5,AP$8,AP$9))^2),0),0)</f>
        <v>0</v>
      </c>
      <c r="AQ96" s="78" t="n">
        <f aca="false">IF(AND(ISNUMBER($A96),$A96&gt;=AQ$6,$A96&lt;=AQ$7),IFERROR(AQ$10*2/(SQRT(2*PI())*(AQ$8+AQ$9))*EXP(-0.5*(($A96-AQ$5)/IF($A96&lt;AQ$5,AQ$8,AQ$9))^2),0),0)</f>
        <v>0</v>
      </c>
      <c r="AR96" s="78" t="n">
        <f aca="false">IF(AND(ISNUMBER($A96),$A96&gt;=AR$6,$A96&lt;=AR$7),IFERROR(AR$10*2/(SQRT(2*PI())*(AR$8+AR$9))*EXP(-0.5*(($A96-AR$5)/IF($A96&lt;AR$5,AR$8,AR$9))^2),0),0)</f>
        <v>0</v>
      </c>
      <c r="AS96" s="78" t="n">
        <f aca="false">IF(AND(ISNUMBER($A96),$A96&gt;=AS$6,$A96&lt;=AS$7),IFERROR(AS$10*2/(SQRT(2*PI())*(AS$8+AS$9))*EXP(-0.5*(($A96-AS$5)/IF($A96&lt;AS$5,AS$8,AS$9))^2),0),0)</f>
        <v>0</v>
      </c>
      <c r="AT96" s="78" t="n">
        <f aca="false">IF(AND(ISNUMBER($A96),$A96&gt;=AT$6,$A96&lt;=AT$7),IFERROR(AT$10*2/(SQRT(2*PI())*(AT$8+AT$9))*EXP(-0.5*(($A96-AT$5)/IF($A96&lt;AT$5,AT$8,AT$9))^2),0),0)</f>
        <v>0</v>
      </c>
      <c r="AU96" s="78" t="n">
        <f aca="false">IF(AND(ISNUMBER($A96),$A96&gt;=AU$6,$A96&lt;=AU$7),IFERROR(AU$10*2/(SQRT(2*PI())*(AU$8+AU$9))*EXP(-0.5*(($A96-AU$5)/IF($A96&lt;AU$5,AU$8,AU$9))^2),0),0)</f>
        <v>0</v>
      </c>
      <c r="AV96" s="78" t="n">
        <f aca="false">IF(AND(ISNUMBER($A96),$A96&gt;=AV$6,$A96&lt;=AV$7),IFERROR(AV$10*2/(SQRT(2*PI())*(AV$8+AV$9))*EXP(-0.5*(($A96-AV$5)/IF($A96&lt;AV$5,AV$8,AV$9))^2),0),0)</f>
        <v>0</v>
      </c>
      <c r="AW96" s="78" t="n">
        <f aca="false">IF(AND(ISNUMBER($A96),$A96&gt;=AW$6,$A96&lt;=AW$7),IFERROR(AW$10*2/(SQRT(2*PI())*(AW$8+AW$9))*EXP(-0.5*(($A96-AW$5)/IF($A96&lt;AW$5,AW$8,AW$9))^2),0),0)</f>
        <v>0</v>
      </c>
      <c r="AX96" s="78" t="n">
        <f aca="false">IF(AND(ISNUMBER($A96),$A96&gt;=AX$6,$A96&lt;=AX$7),IFERROR(AX$10*2/(SQRT(2*PI())*(AX$8+AX$9))*EXP(-0.5*(($A96-AX$5)/IF($A96&lt;AX$5,AX$8,AX$9))^2),0),0)</f>
        <v>0</v>
      </c>
      <c r="AY96" s="78" t="n">
        <f aca="false">IF(AND(ISNUMBER($A96),$A96&gt;=AY$6,$A96&lt;=AY$7),IFERROR(AY$10*2/(SQRT(2*PI())*(AY$8+AY$9))*EXP(-0.5*(($A96-AY$5)/IF($A96&lt;AY$5,AY$8,AY$9))^2),0),0)</f>
        <v>0</v>
      </c>
      <c r="AZ96" s="78" t="n">
        <f aca="false">IF(AND(ISNUMBER($A96),$A96&gt;=AZ$6,$A96&lt;=AZ$7),IFERROR(AZ$10*2/(SQRT(2*PI())*(AZ$8+AZ$9))*EXP(-0.5*(($A96-AZ$5)/IF($A96&lt;AZ$5,AZ$8,AZ$9))^2),0),0)</f>
        <v>0</v>
      </c>
      <c r="BA96" s="78" t="n">
        <f aca="false">IF(AND(ISNUMBER($A96),$A96&gt;=BA$6,$A96&lt;=BA$7),IFERROR(BA$10*2/(SQRT(2*PI())*(BA$8+BA$9))*EXP(-0.5*(($A96-BA$5)/IF($A96&lt;BA$5,BA$8,BA$9))^2),0),0)</f>
        <v>0</v>
      </c>
    </row>
    <row r="97" customFormat="false" ht="15" hidden="false" customHeight="false" outlineLevel="0" collapsed="false">
      <c r="A97" s="73" t="str">
        <f aca="false">IF(ISNUMBER('Batch Matches'!D97),'Batch Matches'!D97,"")</f>
        <v/>
      </c>
      <c r="B97" s="78" t="n">
        <f aca="false">SUM(G97:BA97)</f>
        <v>0</v>
      </c>
      <c r="C97" s="78" t="n">
        <f aca="false">MAX(G97:BA97)</f>
        <v>0</v>
      </c>
      <c r="D97" s="72" t="str">
        <f aca="false">IF(B97=0,"",MATCH(C97,G97:BA97,0))</f>
        <v/>
      </c>
      <c r="E97" s="78" t="n">
        <f aca="false">LARGE(G97:BA97,2)</f>
        <v>0</v>
      </c>
      <c r="F97" s="72" t="str">
        <f aca="false">IF(E97=0,"",MATCH(E97,G97:BA97,0))</f>
        <v/>
      </c>
      <c r="G97" s="78" t="n">
        <f aca="false">IF(AND(ISNUMBER($A97),$A97&gt;=G$6,$A97&lt;=G$7),IFERROR(G$10*2/(SQRT(2*PI())*(G$8+G$9))*EXP(-0.5*(($A97-G$5)/IF($A97&lt;G$5,G$8,G$9))^2),0),0)</f>
        <v>0</v>
      </c>
      <c r="H97" s="78" t="n">
        <f aca="false">IF(AND(ISNUMBER($A97),$A97&gt;=H$6,$A97&lt;=H$7),IFERROR(H$10*2/(SQRT(2*PI())*(H$8+H$9))*EXP(-0.5*(($A97-H$5)/IF($A97&lt;H$5,H$8,H$9))^2),0),0)</f>
        <v>0</v>
      </c>
      <c r="I97" s="78" t="n">
        <f aca="false">IF(AND(ISNUMBER($A97),$A97&gt;=I$6,$A97&lt;=I$7),IFERROR(I$10*2/(SQRT(2*PI())*(I$8+I$9))*EXP(-0.5*(($A97-I$5)/IF($A97&lt;I$5,I$8,I$9))^2),0),0)</f>
        <v>0</v>
      </c>
      <c r="J97" s="78" t="n">
        <f aca="false">IF(AND(ISNUMBER($A97),$A97&gt;=J$6,$A97&lt;=J$7),IFERROR(J$10*2/(SQRT(2*PI())*(J$8+J$9))*EXP(-0.5*(($A97-J$5)/IF($A97&lt;J$5,J$8,J$9))^2),0),0)</f>
        <v>0</v>
      </c>
      <c r="K97" s="78" t="n">
        <f aca="false">IF(AND(ISNUMBER($A97),$A97&gt;=K$6,$A97&lt;=K$7),IFERROR(K$10*2/(SQRT(2*PI())*(K$8+K$9))*EXP(-0.5*(($A97-K$5)/IF($A97&lt;K$5,K$8,K$9))^2),0),0)</f>
        <v>0</v>
      </c>
      <c r="L97" s="78" t="n">
        <f aca="false">IF(AND(ISNUMBER($A97),$A97&gt;=L$6,$A97&lt;=L$7),IFERROR(L$10*2/(SQRT(2*PI())*(L$8+L$9))*EXP(-0.5*(($A97-L$5)/IF($A97&lt;L$5,L$8,L$9))^2),0),0)</f>
        <v>0</v>
      </c>
      <c r="M97" s="78" t="n">
        <f aca="false">IF(AND(ISNUMBER($A97),$A97&gt;=M$6,$A97&lt;=M$7),IFERROR(M$10*2/(SQRT(2*PI())*(M$8+M$9))*EXP(-0.5*(($A97-M$5)/IF($A97&lt;M$5,M$8,M$9))^2),0),0)</f>
        <v>0</v>
      </c>
      <c r="N97" s="78" t="n">
        <f aca="false">IF(AND(ISNUMBER($A97),$A97&gt;=N$6,$A97&lt;=N$7),IFERROR(N$10*2/(SQRT(2*PI())*(N$8+N$9))*EXP(-0.5*(($A97-N$5)/IF($A97&lt;N$5,N$8,N$9))^2),0),0)</f>
        <v>0</v>
      </c>
      <c r="O97" s="78" t="n">
        <f aca="false">IF(AND(ISNUMBER($A97),$A97&gt;=O$6,$A97&lt;=O$7),IFERROR(O$10*2/(SQRT(2*PI())*(O$8+O$9))*EXP(-0.5*(($A97-O$5)/IF($A97&lt;O$5,O$8,O$9))^2),0),0)</f>
        <v>0</v>
      </c>
      <c r="P97" s="78" t="n">
        <f aca="false">IF(AND(ISNUMBER($A97),$A97&gt;=P$6,$A97&lt;=P$7),IFERROR(P$10*2/(SQRT(2*PI())*(P$8+P$9))*EXP(-0.5*(($A97-P$5)/IF($A97&lt;P$5,P$8,P$9))^2),0),0)</f>
        <v>0</v>
      </c>
      <c r="Q97" s="78" t="n">
        <f aca="false">IF(AND(ISNUMBER($A97),$A97&gt;=Q$6,$A97&lt;=Q$7),IFERROR(Q$10*2/(SQRT(2*PI())*(Q$8+Q$9))*EXP(-0.5*(($A97-Q$5)/IF($A97&lt;Q$5,Q$8,Q$9))^2),0),0)</f>
        <v>0</v>
      </c>
      <c r="R97" s="78" t="n">
        <f aca="false">IF(AND(ISNUMBER($A97),$A97&gt;=R$6,$A97&lt;=R$7),IFERROR(R$10*2/(SQRT(2*PI())*(R$8+R$9))*EXP(-0.5*(($A97-R$5)/IF($A97&lt;R$5,R$8,R$9))^2),0),0)</f>
        <v>0</v>
      </c>
      <c r="S97" s="78" t="n">
        <f aca="false">IF(AND(ISNUMBER($A97),$A97&gt;=S$6,$A97&lt;=S$7),IFERROR(S$10*2/(SQRT(2*PI())*(S$8+S$9))*EXP(-0.5*(($A97-S$5)/IF($A97&lt;S$5,S$8,S$9))^2),0),0)</f>
        <v>0</v>
      </c>
      <c r="T97" s="78" t="n">
        <f aca="false">IF(AND(ISNUMBER($A97),$A97&gt;=T$6,$A97&lt;=T$7),IFERROR(T$10*2/(SQRT(2*PI())*(T$8+T$9))*EXP(-0.5*(($A97-T$5)/IF($A97&lt;T$5,T$8,T$9))^2),0),0)</f>
        <v>0</v>
      </c>
      <c r="U97" s="78" t="n">
        <f aca="false">IF(AND(ISNUMBER($A97),$A97&gt;=U$6,$A97&lt;=U$7),IFERROR(U$10*2/(SQRT(2*PI())*(U$8+U$9))*EXP(-0.5*(($A97-U$5)/IF($A97&lt;U$5,U$8,U$9))^2),0),0)</f>
        <v>0</v>
      </c>
      <c r="V97" s="78" t="n">
        <f aca="false">IF(AND(ISNUMBER($A97),$A97&gt;=V$6,$A97&lt;=V$7),IFERROR(V$10*2/(SQRT(2*PI())*(V$8+V$9))*EXP(-0.5*(($A97-V$5)/IF($A97&lt;V$5,V$8,V$9))^2),0),0)</f>
        <v>0</v>
      </c>
      <c r="W97" s="78" t="n">
        <f aca="false">IF(AND(ISNUMBER($A97),$A97&gt;=W$6,$A97&lt;=W$7),IFERROR(W$10*2/(SQRT(2*PI())*(W$8+W$9))*EXP(-0.5*(($A97-W$5)/IF($A97&lt;W$5,W$8,W$9))^2),0),0)</f>
        <v>0</v>
      </c>
      <c r="X97" s="78" t="n">
        <f aca="false">IF(AND(ISNUMBER($A97),$A97&gt;=X$6,$A97&lt;=X$7),IFERROR(X$10*2/(SQRT(2*PI())*(X$8+X$9))*EXP(-0.5*(($A97-X$5)/IF($A97&lt;X$5,X$8,X$9))^2),0),0)</f>
        <v>0</v>
      </c>
      <c r="Y97" s="78" t="n">
        <f aca="false">IF(AND(ISNUMBER($A97),$A97&gt;=Y$6,$A97&lt;=Y$7),IFERROR(Y$10*2/(SQRT(2*PI())*(Y$8+Y$9))*EXP(-0.5*(($A97-Y$5)/IF($A97&lt;Y$5,Y$8,Y$9))^2),0),0)</f>
        <v>0</v>
      </c>
      <c r="Z97" s="78" t="n">
        <f aca="false">IF(AND(ISNUMBER($A97),$A97&gt;=Z$6,$A97&lt;=Z$7),IFERROR(Z$10*2/(SQRT(2*PI())*(Z$8+Z$9))*EXP(-0.5*(($A97-Z$5)/IF($A97&lt;Z$5,Z$8,Z$9))^2),0),0)</f>
        <v>0</v>
      </c>
      <c r="AA97" s="78" t="n">
        <f aca="false">IF(AND(ISNUMBER($A97),$A97&gt;=AA$6,$A97&lt;=AA$7),IFERROR(AA$10*2/(SQRT(2*PI())*(AA$8+AA$9))*EXP(-0.5*(($A97-AA$5)/IF($A97&lt;AA$5,AA$8,AA$9))^2),0),0)</f>
        <v>0</v>
      </c>
      <c r="AB97" s="78" t="n">
        <f aca="false">IF(AND(ISNUMBER($A97),$A97&gt;=AB$6,$A97&lt;=AB$7),IFERROR(AB$10*2/(SQRT(2*PI())*(AB$8+AB$9))*EXP(-0.5*(($A97-AB$5)/IF($A97&lt;AB$5,AB$8,AB$9))^2),0),0)</f>
        <v>0</v>
      </c>
      <c r="AC97" s="78" t="n">
        <f aca="false">IF(AND(ISNUMBER($A97),$A97&gt;=AC$6,$A97&lt;=AC$7),IFERROR(AC$10*2/(SQRT(2*PI())*(AC$8+AC$9))*EXP(-0.5*(($A97-AC$5)/IF($A97&lt;AC$5,AC$8,AC$9))^2),0),0)</f>
        <v>0</v>
      </c>
      <c r="AD97" s="78" t="n">
        <f aca="false">IF(AND(ISNUMBER($A97),$A97&gt;=AD$6,$A97&lt;=AD$7),IFERROR(AD$10*2/(SQRT(2*PI())*(AD$8+AD$9))*EXP(-0.5*(($A97-AD$5)/IF($A97&lt;AD$5,AD$8,AD$9))^2),0),0)</f>
        <v>0</v>
      </c>
      <c r="AE97" s="78" t="n">
        <f aca="false">IF(AND(ISNUMBER($A97),$A97&gt;=AE$6,$A97&lt;=AE$7),IFERROR(AE$10*2/(SQRT(2*PI())*(AE$8+AE$9))*EXP(-0.5*(($A97-AE$5)/IF($A97&lt;AE$5,AE$8,AE$9))^2),0),0)</f>
        <v>0</v>
      </c>
      <c r="AF97" s="78" t="n">
        <f aca="false">IF(AND(ISNUMBER($A97),$A97&gt;=AF$6,$A97&lt;=AF$7),IFERROR(AF$10*2/(SQRT(2*PI())*(AF$8+AF$9))*EXP(-0.5*(($A97-AF$5)/IF($A97&lt;AF$5,AF$8,AF$9))^2),0),0)</f>
        <v>0</v>
      </c>
      <c r="AG97" s="78" t="n">
        <f aca="false">IF(AND(ISNUMBER($A97),$A97&gt;=AG$6,$A97&lt;=AG$7),IFERROR(AG$10*2/(SQRT(2*PI())*(AG$8+AG$9))*EXP(-0.5*(($A97-AG$5)/IF($A97&lt;AG$5,AG$8,AG$9))^2),0),0)</f>
        <v>0</v>
      </c>
      <c r="AH97" s="78" t="n">
        <f aca="false">IF(AND(ISNUMBER($A97),$A97&gt;=AH$6,$A97&lt;=AH$7),IFERROR(AH$10*2/(SQRT(2*PI())*(AH$8+AH$9))*EXP(-0.5*(($A97-AH$5)/IF($A97&lt;AH$5,AH$8,AH$9))^2),0),0)</f>
        <v>0</v>
      </c>
      <c r="AI97" s="78" t="n">
        <f aca="false">IF(AND(ISNUMBER($A97),$A97&gt;=AI$6,$A97&lt;=AI$7),IFERROR(AI$10*2/(SQRT(2*PI())*(AI$8+AI$9))*EXP(-0.5*(($A97-AI$5)/IF($A97&lt;AI$5,AI$8,AI$9))^2),0),0)</f>
        <v>0</v>
      </c>
      <c r="AJ97" s="78" t="n">
        <f aca="false">IF(AND(ISNUMBER($A97),$A97&gt;=AJ$6,$A97&lt;=AJ$7),IFERROR(AJ$10*2/(SQRT(2*PI())*(AJ$8+AJ$9))*EXP(-0.5*(($A97-AJ$5)/IF($A97&lt;AJ$5,AJ$8,AJ$9))^2),0),0)</f>
        <v>0</v>
      </c>
      <c r="AK97" s="78" t="n">
        <f aca="false">IF(AND(ISNUMBER($A97),$A97&gt;=AK$6,$A97&lt;=AK$7),IFERROR(AK$10*2/(SQRT(2*PI())*(AK$8+AK$9))*EXP(-0.5*(($A97-AK$5)/IF($A97&lt;AK$5,AK$8,AK$9))^2),0),0)</f>
        <v>0</v>
      </c>
      <c r="AL97" s="78" t="n">
        <f aca="false">IF(AND(ISNUMBER($A97),$A97&gt;=AL$6,$A97&lt;=AL$7),IFERROR(AL$10*2/(SQRT(2*PI())*(AL$8+AL$9))*EXP(-0.5*(($A97-AL$5)/IF($A97&lt;AL$5,AL$8,AL$9))^2),0),0)</f>
        <v>0</v>
      </c>
      <c r="AM97" s="78" t="n">
        <f aca="false">IF(AND(ISNUMBER($A97),$A97&gt;=AM$6,$A97&lt;=AM$7),IFERROR(AM$10*2/(SQRT(2*PI())*(AM$8+AM$9))*EXP(-0.5*(($A97-AM$5)/IF($A97&lt;AM$5,AM$8,AM$9))^2),0),0)</f>
        <v>0</v>
      </c>
      <c r="AN97" s="78" t="n">
        <f aca="false">IF(AND(ISNUMBER($A97),$A97&gt;=AN$6,$A97&lt;=AN$7),IFERROR(AN$10*2/(SQRT(2*PI())*(AN$8+AN$9))*EXP(-0.5*(($A97-AN$5)/IF($A97&lt;AN$5,AN$8,AN$9))^2),0),0)</f>
        <v>0</v>
      </c>
      <c r="AO97" s="78" t="n">
        <f aca="false">IF(AND(ISNUMBER($A97),$A97&gt;=AO$6,$A97&lt;=AO$7),IFERROR(AO$10*2/(SQRT(2*PI())*(AO$8+AO$9))*EXP(-0.5*(($A97-AO$5)/IF($A97&lt;AO$5,AO$8,AO$9))^2),0),0)</f>
        <v>0</v>
      </c>
      <c r="AP97" s="78" t="n">
        <f aca="false">IF(AND(ISNUMBER($A97),$A97&gt;=AP$6,$A97&lt;=AP$7),IFERROR(AP$10*2/(SQRT(2*PI())*(AP$8+AP$9))*EXP(-0.5*(($A97-AP$5)/IF($A97&lt;AP$5,AP$8,AP$9))^2),0),0)</f>
        <v>0</v>
      </c>
      <c r="AQ97" s="78" t="n">
        <f aca="false">IF(AND(ISNUMBER($A97),$A97&gt;=AQ$6,$A97&lt;=AQ$7),IFERROR(AQ$10*2/(SQRT(2*PI())*(AQ$8+AQ$9))*EXP(-0.5*(($A97-AQ$5)/IF($A97&lt;AQ$5,AQ$8,AQ$9))^2),0),0)</f>
        <v>0</v>
      </c>
      <c r="AR97" s="78" t="n">
        <f aca="false">IF(AND(ISNUMBER($A97),$A97&gt;=AR$6,$A97&lt;=AR$7),IFERROR(AR$10*2/(SQRT(2*PI())*(AR$8+AR$9))*EXP(-0.5*(($A97-AR$5)/IF($A97&lt;AR$5,AR$8,AR$9))^2),0),0)</f>
        <v>0</v>
      </c>
      <c r="AS97" s="78" t="n">
        <f aca="false">IF(AND(ISNUMBER($A97),$A97&gt;=AS$6,$A97&lt;=AS$7),IFERROR(AS$10*2/(SQRT(2*PI())*(AS$8+AS$9))*EXP(-0.5*(($A97-AS$5)/IF($A97&lt;AS$5,AS$8,AS$9))^2),0),0)</f>
        <v>0</v>
      </c>
      <c r="AT97" s="78" t="n">
        <f aca="false">IF(AND(ISNUMBER($A97),$A97&gt;=AT$6,$A97&lt;=AT$7),IFERROR(AT$10*2/(SQRT(2*PI())*(AT$8+AT$9))*EXP(-0.5*(($A97-AT$5)/IF($A97&lt;AT$5,AT$8,AT$9))^2),0),0)</f>
        <v>0</v>
      </c>
      <c r="AU97" s="78" t="n">
        <f aca="false">IF(AND(ISNUMBER($A97),$A97&gt;=AU$6,$A97&lt;=AU$7),IFERROR(AU$10*2/(SQRT(2*PI())*(AU$8+AU$9))*EXP(-0.5*(($A97-AU$5)/IF($A97&lt;AU$5,AU$8,AU$9))^2),0),0)</f>
        <v>0</v>
      </c>
      <c r="AV97" s="78" t="n">
        <f aca="false">IF(AND(ISNUMBER($A97),$A97&gt;=AV$6,$A97&lt;=AV$7),IFERROR(AV$10*2/(SQRT(2*PI())*(AV$8+AV$9))*EXP(-0.5*(($A97-AV$5)/IF($A97&lt;AV$5,AV$8,AV$9))^2),0),0)</f>
        <v>0</v>
      </c>
      <c r="AW97" s="78" t="n">
        <f aca="false">IF(AND(ISNUMBER($A97),$A97&gt;=AW$6,$A97&lt;=AW$7),IFERROR(AW$10*2/(SQRT(2*PI())*(AW$8+AW$9))*EXP(-0.5*(($A97-AW$5)/IF($A97&lt;AW$5,AW$8,AW$9))^2),0),0)</f>
        <v>0</v>
      </c>
      <c r="AX97" s="78" t="n">
        <f aca="false">IF(AND(ISNUMBER($A97),$A97&gt;=AX$6,$A97&lt;=AX$7),IFERROR(AX$10*2/(SQRT(2*PI())*(AX$8+AX$9))*EXP(-0.5*(($A97-AX$5)/IF($A97&lt;AX$5,AX$8,AX$9))^2),0),0)</f>
        <v>0</v>
      </c>
      <c r="AY97" s="78" t="n">
        <f aca="false">IF(AND(ISNUMBER($A97),$A97&gt;=AY$6,$A97&lt;=AY$7),IFERROR(AY$10*2/(SQRT(2*PI())*(AY$8+AY$9))*EXP(-0.5*(($A97-AY$5)/IF($A97&lt;AY$5,AY$8,AY$9))^2),0),0)</f>
        <v>0</v>
      </c>
      <c r="AZ97" s="78" t="n">
        <f aca="false">IF(AND(ISNUMBER($A97),$A97&gt;=AZ$6,$A97&lt;=AZ$7),IFERROR(AZ$10*2/(SQRT(2*PI())*(AZ$8+AZ$9))*EXP(-0.5*(($A97-AZ$5)/IF($A97&lt;AZ$5,AZ$8,AZ$9))^2),0),0)</f>
        <v>0</v>
      </c>
      <c r="BA97" s="78" t="n">
        <f aca="false">IF(AND(ISNUMBER($A97),$A97&gt;=BA$6,$A97&lt;=BA$7),IFERROR(BA$10*2/(SQRT(2*PI())*(BA$8+BA$9))*EXP(-0.5*(($A97-BA$5)/IF($A97&lt;BA$5,BA$8,BA$9))^2),0),0)</f>
        <v>0</v>
      </c>
    </row>
    <row r="98" customFormat="false" ht="15" hidden="false" customHeight="false" outlineLevel="0" collapsed="false">
      <c r="A98" s="73" t="str">
        <f aca="false">IF(ISNUMBER('Batch Matches'!D98),'Batch Matches'!D98,"")</f>
        <v/>
      </c>
      <c r="B98" s="78" t="n">
        <f aca="false">SUM(G98:BA98)</f>
        <v>0</v>
      </c>
      <c r="C98" s="78" t="n">
        <f aca="false">MAX(G98:BA98)</f>
        <v>0</v>
      </c>
      <c r="D98" s="72" t="str">
        <f aca="false">IF(B98=0,"",MATCH(C98,G98:BA98,0))</f>
        <v/>
      </c>
      <c r="E98" s="78" t="n">
        <f aca="false">LARGE(G98:BA98,2)</f>
        <v>0</v>
      </c>
      <c r="F98" s="72" t="str">
        <f aca="false">IF(E98=0,"",MATCH(E98,G98:BA98,0))</f>
        <v/>
      </c>
      <c r="G98" s="78" t="n">
        <f aca="false">IF(AND(ISNUMBER($A98),$A98&gt;=G$6,$A98&lt;=G$7),IFERROR(G$10*2/(SQRT(2*PI())*(G$8+G$9))*EXP(-0.5*(($A98-G$5)/IF($A98&lt;G$5,G$8,G$9))^2),0),0)</f>
        <v>0</v>
      </c>
      <c r="H98" s="78" t="n">
        <f aca="false">IF(AND(ISNUMBER($A98),$A98&gt;=H$6,$A98&lt;=H$7),IFERROR(H$10*2/(SQRT(2*PI())*(H$8+H$9))*EXP(-0.5*(($A98-H$5)/IF($A98&lt;H$5,H$8,H$9))^2),0),0)</f>
        <v>0</v>
      </c>
      <c r="I98" s="78" t="n">
        <f aca="false">IF(AND(ISNUMBER($A98),$A98&gt;=I$6,$A98&lt;=I$7),IFERROR(I$10*2/(SQRT(2*PI())*(I$8+I$9))*EXP(-0.5*(($A98-I$5)/IF($A98&lt;I$5,I$8,I$9))^2),0),0)</f>
        <v>0</v>
      </c>
      <c r="J98" s="78" t="n">
        <f aca="false">IF(AND(ISNUMBER($A98),$A98&gt;=J$6,$A98&lt;=J$7),IFERROR(J$10*2/(SQRT(2*PI())*(J$8+J$9))*EXP(-0.5*(($A98-J$5)/IF($A98&lt;J$5,J$8,J$9))^2),0),0)</f>
        <v>0</v>
      </c>
      <c r="K98" s="78" t="n">
        <f aca="false">IF(AND(ISNUMBER($A98),$A98&gt;=K$6,$A98&lt;=K$7),IFERROR(K$10*2/(SQRT(2*PI())*(K$8+K$9))*EXP(-0.5*(($A98-K$5)/IF($A98&lt;K$5,K$8,K$9))^2),0),0)</f>
        <v>0</v>
      </c>
      <c r="L98" s="78" t="n">
        <f aca="false">IF(AND(ISNUMBER($A98),$A98&gt;=L$6,$A98&lt;=L$7),IFERROR(L$10*2/(SQRT(2*PI())*(L$8+L$9))*EXP(-0.5*(($A98-L$5)/IF($A98&lt;L$5,L$8,L$9))^2),0),0)</f>
        <v>0</v>
      </c>
      <c r="M98" s="78" t="n">
        <f aca="false">IF(AND(ISNUMBER($A98),$A98&gt;=M$6,$A98&lt;=M$7),IFERROR(M$10*2/(SQRT(2*PI())*(M$8+M$9))*EXP(-0.5*(($A98-M$5)/IF($A98&lt;M$5,M$8,M$9))^2),0),0)</f>
        <v>0</v>
      </c>
      <c r="N98" s="78" t="n">
        <f aca="false">IF(AND(ISNUMBER($A98),$A98&gt;=N$6,$A98&lt;=N$7),IFERROR(N$10*2/(SQRT(2*PI())*(N$8+N$9))*EXP(-0.5*(($A98-N$5)/IF($A98&lt;N$5,N$8,N$9))^2),0),0)</f>
        <v>0</v>
      </c>
      <c r="O98" s="78" t="n">
        <f aca="false">IF(AND(ISNUMBER($A98),$A98&gt;=O$6,$A98&lt;=O$7),IFERROR(O$10*2/(SQRT(2*PI())*(O$8+O$9))*EXP(-0.5*(($A98-O$5)/IF($A98&lt;O$5,O$8,O$9))^2),0),0)</f>
        <v>0</v>
      </c>
      <c r="P98" s="78" t="n">
        <f aca="false">IF(AND(ISNUMBER($A98),$A98&gt;=P$6,$A98&lt;=P$7),IFERROR(P$10*2/(SQRT(2*PI())*(P$8+P$9))*EXP(-0.5*(($A98-P$5)/IF($A98&lt;P$5,P$8,P$9))^2),0),0)</f>
        <v>0</v>
      </c>
      <c r="Q98" s="78" t="n">
        <f aca="false">IF(AND(ISNUMBER($A98),$A98&gt;=Q$6,$A98&lt;=Q$7),IFERROR(Q$10*2/(SQRT(2*PI())*(Q$8+Q$9))*EXP(-0.5*(($A98-Q$5)/IF($A98&lt;Q$5,Q$8,Q$9))^2),0),0)</f>
        <v>0</v>
      </c>
      <c r="R98" s="78" t="n">
        <f aca="false">IF(AND(ISNUMBER($A98),$A98&gt;=R$6,$A98&lt;=R$7),IFERROR(R$10*2/(SQRT(2*PI())*(R$8+R$9))*EXP(-0.5*(($A98-R$5)/IF($A98&lt;R$5,R$8,R$9))^2),0),0)</f>
        <v>0</v>
      </c>
      <c r="S98" s="78" t="n">
        <f aca="false">IF(AND(ISNUMBER($A98),$A98&gt;=S$6,$A98&lt;=S$7),IFERROR(S$10*2/(SQRT(2*PI())*(S$8+S$9))*EXP(-0.5*(($A98-S$5)/IF($A98&lt;S$5,S$8,S$9))^2),0),0)</f>
        <v>0</v>
      </c>
      <c r="T98" s="78" t="n">
        <f aca="false">IF(AND(ISNUMBER($A98),$A98&gt;=T$6,$A98&lt;=T$7),IFERROR(T$10*2/(SQRT(2*PI())*(T$8+T$9))*EXP(-0.5*(($A98-T$5)/IF($A98&lt;T$5,T$8,T$9))^2),0),0)</f>
        <v>0</v>
      </c>
      <c r="U98" s="78" t="n">
        <f aca="false">IF(AND(ISNUMBER($A98),$A98&gt;=U$6,$A98&lt;=U$7),IFERROR(U$10*2/(SQRT(2*PI())*(U$8+U$9))*EXP(-0.5*(($A98-U$5)/IF($A98&lt;U$5,U$8,U$9))^2),0),0)</f>
        <v>0</v>
      </c>
      <c r="V98" s="78" t="n">
        <f aca="false">IF(AND(ISNUMBER($A98),$A98&gt;=V$6,$A98&lt;=V$7),IFERROR(V$10*2/(SQRT(2*PI())*(V$8+V$9))*EXP(-0.5*(($A98-V$5)/IF($A98&lt;V$5,V$8,V$9))^2),0),0)</f>
        <v>0</v>
      </c>
      <c r="W98" s="78" t="n">
        <f aca="false">IF(AND(ISNUMBER($A98),$A98&gt;=W$6,$A98&lt;=W$7),IFERROR(W$10*2/(SQRT(2*PI())*(W$8+W$9))*EXP(-0.5*(($A98-W$5)/IF($A98&lt;W$5,W$8,W$9))^2),0),0)</f>
        <v>0</v>
      </c>
      <c r="X98" s="78" t="n">
        <f aca="false">IF(AND(ISNUMBER($A98),$A98&gt;=X$6,$A98&lt;=X$7),IFERROR(X$10*2/(SQRT(2*PI())*(X$8+X$9))*EXP(-0.5*(($A98-X$5)/IF($A98&lt;X$5,X$8,X$9))^2),0),0)</f>
        <v>0</v>
      </c>
      <c r="Y98" s="78" t="n">
        <f aca="false">IF(AND(ISNUMBER($A98),$A98&gt;=Y$6,$A98&lt;=Y$7),IFERROR(Y$10*2/(SQRT(2*PI())*(Y$8+Y$9))*EXP(-0.5*(($A98-Y$5)/IF($A98&lt;Y$5,Y$8,Y$9))^2),0),0)</f>
        <v>0</v>
      </c>
      <c r="Z98" s="78" t="n">
        <f aca="false">IF(AND(ISNUMBER($A98),$A98&gt;=Z$6,$A98&lt;=Z$7),IFERROR(Z$10*2/(SQRT(2*PI())*(Z$8+Z$9))*EXP(-0.5*(($A98-Z$5)/IF($A98&lt;Z$5,Z$8,Z$9))^2),0),0)</f>
        <v>0</v>
      </c>
      <c r="AA98" s="78" t="n">
        <f aca="false">IF(AND(ISNUMBER($A98),$A98&gt;=AA$6,$A98&lt;=AA$7),IFERROR(AA$10*2/(SQRT(2*PI())*(AA$8+AA$9))*EXP(-0.5*(($A98-AA$5)/IF($A98&lt;AA$5,AA$8,AA$9))^2),0),0)</f>
        <v>0</v>
      </c>
      <c r="AB98" s="78" t="n">
        <f aca="false">IF(AND(ISNUMBER($A98),$A98&gt;=AB$6,$A98&lt;=AB$7),IFERROR(AB$10*2/(SQRT(2*PI())*(AB$8+AB$9))*EXP(-0.5*(($A98-AB$5)/IF($A98&lt;AB$5,AB$8,AB$9))^2),0),0)</f>
        <v>0</v>
      </c>
      <c r="AC98" s="78" t="n">
        <f aca="false">IF(AND(ISNUMBER($A98),$A98&gt;=AC$6,$A98&lt;=AC$7),IFERROR(AC$10*2/(SQRT(2*PI())*(AC$8+AC$9))*EXP(-0.5*(($A98-AC$5)/IF($A98&lt;AC$5,AC$8,AC$9))^2),0),0)</f>
        <v>0</v>
      </c>
      <c r="AD98" s="78" t="n">
        <f aca="false">IF(AND(ISNUMBER($A98),$A98&gt;=AD$6,$A98&lt;=AD$7),IFERROR(AD$10*2/(SQRT(2*PI())*(AD$8+AD$9))*EXP(-0.5*(($A98-AD$5)/IF($A98&lt;AD$5,AD$8,AD$9))^2),0),0)</f>
        <v>0</v>
      </c>
      <c r="AE98" s="78" t="n">
        <f aca="false">IF(AND(ISNUMBER($A98),$A98&gt;=AE$6,$A98&lt;=AE$7),IFERROR(AE$10*2/(SQRT(2*PI())*(AE$8+AE$9))*EXP(-0.5*(($A98-AE$5)/IF($A98&lt;AE$5,AE$8,AE$9))^2),0),0)</f>
        <v>0</v>
      </c>
      <c r="AF98" s="78" t="n">
        <f aca="false">IF(AND(ISNUMBER($A98),$A98&gt;=AF$6,$A98&lt;=AF$7),IFERROR(AF$10*2/(SQRT(2*PI())*(AF$8+AF$9))*EXP(-0.5*(($A98-AF$5)/IF($A98&lt;AF$5,AF$8,AF$9))^2),0),0)</f>
        <v>0</v>
      </c>
      <c r="AG98" s="78" t="n">
        <f aca="false">IF(AND(ISNUMBER($A98),$A98&gt;=AG$6,$A98&lt;=AG$7),IFERROR(AG$10*2/(SQRT(2*PI())*(AG$8+AG$9))*EXP(-0.5*(($A98-AG$5)/IF($A98&lt;AG$5,AG$8,AG$9))^2),0),0)</f>
        <v>0</v>
      </c>
      <c r="AH98" s="78" t="n">
        <f aca="false">IF(AND(ISNUMBER($A98),$A98&gt;=AH$6,$A98&lt;=AH$7),IFERROR(AH$10*2/(SQRT(2*PI())*(AH$8+AH$9))*EXP(-0.5*(($A98-AH$5)/IF($A98&lt;AH$5,AH$8,AH$9))^2),0),0)</f>
        <v>0</v>
      </c>
      <c r="AI98" s="78" t="n">
        <f aca="false">IF(AND(ISNUMBER($A98),$A98&gt;=AI$6,$A98&lt;=AI$7),IFERROR(AI$10*2/(SQRT(2*PI())*(AI$8+AI$9))*EXP(-0.5*(($A98-AI$5)/IF($A98&lt;AI$5,AI$8,AI$9))^2),0),0)</f>
        <v>0</v>
      </c>
      <c r="AJ98" s="78" t="n">
        <f aca="false">IF(AND(ISNUMBER($A98),$A98&gt;=AJ$6,$A98&lt;=AJ$7),IFERROR(AJ$10*2/(SQRT(2*PI())*(AJ$8+AJ$9))*EXP(-0.5*(($A98-AJ$5)/IF($A98&lt;AJ$5,AJ$8,AJ$9))^2),0),0)</f>
        <v>0</v>
      </c>
      <c r="AK98" s="78" t="n">
        <f aca="false">IF(AND(ISNUMBER($A98),$A98&gt;=AK$6,$A98&lt;=AK$7),IFERROR(AK$10*2/(SQRT(2*PI())*(AK$8+AK$9))*EXP(-0.5*(($A98-AK$5)/IF($A98&lt;AK$5,AK$8,AK$9))^2),0),0)</f>
        <v>0</v>
      </c>
      <c r="AL98" s="78" t="n">
        <f aca="false">IF(AND(ISNUMBER($A98),$A98&gt;=AL$6,$A98&lt;=AL$7),IFERROR(AL$10*2/(SQRT(2*PI())*(AL$8+AL$9))*EXP(-0.5*(($A98-AL$5)/IF($A98&lt;AL$5,AL$8,AL$9))^2),0),0)</f>
        <v>0</v>
      </c>
      <c r="AM98" s="78" t="n">
        <f aca="false">IF(AND(ISNUMBER($A98),$A98&gt;=AM$6,$A98&lt;=AM$7),IFERROR(AM$10*2/(SQRT(2*PI())*(AM$8+AM$9))*EXP(-0.5*(($A98-AM$5)/IF($A98&lt;AM$5,AM$8,AM$9))^2),0),0)</f>
        <v>0</v>
      </c>
      <c r="AN98" s="78" t="n">
        <f aca="false">IF(AND(ISNUMBER($A98),$A98&gt;=AN$6,$A98&lt;=AN$7),IFERROR(AN$10*2/(SQRT(2*PI())*(AN$8+AN$9))*EXP(-0.5*(($A98-AN$5)/IF($A98&lt;AN$5,AN$8,AN$9))^2),0),0)</f>
        <v>0</v>
      </c>
      <c r="AO98" s="78" t="n">
        <f aca="false">IF(AND(ISNUMBER($A98),$A98&gt;=AO$6,$A98&lt;=AO$7),IFERROR(AO$10*2/(SQRT(2*PI())*(AO$8+AO$9))*EXP(-0.5*(($A98-AO$5)/IF($A98&lt;AO$5,AO$8,AO$9))^2),0),0)</f>
        <v>0</v>
      </c>
      <c r="AP98" s="78" t="n">
        <f aca="false">IF(AND(ISNUMBER($A98),$A98&gt;=AP$6,$A98&lt;=AP$7),IFERROR(AP$10*2/(SQRT(2*PI())*(AP$8+AP$9))*EXP(-0.5*(($A98-AP$5)/IF($A98&lt;AP$5,AP$8,AP$9))^2),0),0)</f>
        <v>0</v>
      </c>
      <c r="AQ98" s="78" t="n">
        <f aca="false">IF(AND(ISNUMBER($A98),$A98&gt;=AQ$6,$A98&lt;=AQ$7),IFERROR(AQ$10*2/(SQRT(2*PI())*(AQ$8+AQ$9))*EXP(-0.5*(($A98-AQ$5)/IF($A98&lt;AQ$5,AQ$8,AQ$9))^2),0),0)</f>
        <v>0</v>
      </c>
      <c r="AR98" s="78" t="n">
        <f aca="false">IF(AND(ISNUMBER($A98),$A98&gt;=AR$6,$A98&lt;=AR$7),IFERROR(AR$10*2/(SQRT(2*PI())*(AR$8+AR$9))*EXP(-0.5*(($A98-AR$5)/IF($A98&lt;AR$5,AR$8,AR$9))^2),0),0)</f>
        <v>0</v>
      </c>
      <c r="AS98" s="78" t="n">
        <f aca="false">IF(AND(ISNUMBER($A98),$A98&gt;=AS$6,$A98&lt;=AS$7),IFERROR(AS$10*2/(SQRT(2*PI())*(AS$8+AS$9))*EXP(-0.5*(($A98-AS$5)/IF($A98&lt;AS$5,AS$8,AS$9))^2),0),0)</f>
        <v>0</v>
      </c>
      <c r="AT98" s="78" t="n">
        <f aca="false">IF(AND(ISNUMBER($A98),$A98&gt;=AT$6,$A98&lt;=AT$7),IFERROR(AT$10*2/(SQRT(2*PI())*(AT$8+AT$9))*EXP(-0.5*(($A98-AT$5)/IF($A98&lt;AT$5,AT$8,AT$9))^2),0),0)</f>
        <v>0</v>
      </c>
      <c r="AU98" s="78" t="n">
        <f aca="false">IF(AND(ISNUMBER($A98),$A98&gt;=AU$6,$A98&lt;=AU$7),IFERROR(AU$10*2/(SQRT(2*PI())*(AU$8+AU$9))*EXP(-0.5*(($A98-AU$5)/IF($A98&lt;AU$5,AU$8,AU$9))^2),0),0)</f>
        <v>0</v>
      </c>
      <c r="AV98" s="78" t="n">
        <f aca="false">IF(AND(ISNUMBER($A98),$A98&gt;=AV$6,$A98&lt;=AV$7),IFERROR(AV$10*2/(SQRT(2*PI())*(AV$8+AV$9))*EXP(-0.5*(($A98-AV$5)/IF($A98&lt;AV$5,AV$8,AV$9))^2),0),0)</f>
        <v>0</v>
      </c>
      <c r="AW98" s="78" t="n">
        <f aca="false">IF(AND(ISNUMBER($A98),$A98&gt;=AW$6,$A98&lt;=AW$7),IFERROR(AW$10*2/(SQRT(2*PI())*(AW$8+AW$9))*EXP(-0.5*(($A98-AW$5)/IF($A98&lt;AW$5,AW$8,AW$9))^2),0),0)</f>
        <v>0</v>
      </c>
      <c r="AX98" s="78" t="n">
        <f aca="false">IF(AND(ISNUMBER($A98),$A98&gt;=AX$6,$A98&lt;=AX$7),IFERROR(AX$10*2/(SQRT(2*PI())*(AX$8+AX$9))*EXP(-0.5*(($A98-AX$5)/IF($A98&lt;AX$5,AX$8,AX$9))^2),0),0)</f>
        <v>0</v>
      </c>
      <c r="AY98" s="78" t="n">
        <f aca="false">IF(AND(ISNUMBER($A98),$A98&gt;=AY$6,$A98&lt;=AY$7),IFERROR(AY$10*2/(SQRT(2*PI())*(AY$8+AY$9))*EXP(-0.5*(($A98-AY$5)/IF($A98&lt;AY$5,AY$8,AY$9))^2),0),0)</f>
        <v>0</v>
      </c>
      <c r="AZ98" s="78" t="n">
        <f aca="false">IF(AND(ISNUMBER($A98),$A98&gt;=AZ$6,$A98&lt;=AZ$7),IFERROR(AZ$10*2/(SQRT(2*PI())*(AZ$8+AZ$9))*EXP(-0.5*(($A98-AZ$5)/IF($A98&lt;AZ$5,AZ$8,AZ$9))^2),0),0)</f>
        <v>0</v>
      </c>
      <c r="BA98" s="78" t="n">
        <f aca="false">IF(AND(ISNUMBER($A98),$A98&gt;=BA$6,$A98&lt;=BA$7),IFERROR(BA$10*2/(SQRT(2*PI())*(BA$8+BA$9))*EXP(-0.5*(($A98-BA$5)/IF($A98&lt;BA$5,BA$8,BA$9))^2),0),0)</f>
        <v>0</v>
      </c>
    </row>
    <row r="99" customFormat="false" ht="15" hidden="false" customHeight="false" outlineLevel="0" collapsed="false">
      <c r="A99" s="73" t="str">
        <f aca="false">IF(ISNUMBER('Batch Matches'!D99),'Batch Matches'!D99,"")</f>
        <v/>
      </c>
      <c r="B99" s="78" t="n">
        <f aca="false">SUM(G99:BA99)</f>
        <v>0</v>
      </c>
      <c r="C99" s="78" t="n">
        <f aca="false">MAX(G99:BA99)</f>
        <v>0</v>
      </c>
      <c r="D99" s="72" t="str">
        <f aca="false">IF(B99=0,"",MATCH(C99,G99:BA99,0))</f>
        <v/>
      </c>
      <c r="E99" s="78" t="n">
        <f aca="false">LARGE(G99:BA99,2)</f>
        <v>0</v>
      </c>
      <c r="F99" s="72" t="str">
        <f aca="false">IF(E99=0,"",MATCH(E99,G99:BA99,0))</f>
        <v/>
      </c>
      <c r="G99" s="78" t="n">
        <f aca="false">IF(AND(ISNUMBER($A99),$A99&gt;=G$6,$A99&lt;=G$7),IFERROR(G$10*2/(SQRT(2*PI())*(G$8+G$9))*EXP(-0.5*(($A99-G$5)/IF($A99&lt;G$5,G$8,G$9))^2),0),0)</f>
        <v>0</v>
      </c>
      <c r="H99" s="78" t="n">
        <f aca="false">IF(AND(ISNUMBER($A99),$A99&gt;=H$6,$A99&lt;=H$7),IFERROR(H$10*2/(SQRT(2*PI())*(H$8+H$9))*EXP(-0.5*(($A99-H$5)/IF($A99&lt;H$5,H$8,H$9))^2),0),0)</f>
        <v>0</v>
      </c>
      <c r="I99" s="78" t="n">
        <f aca="false">IF(AND(ISNUMBER($A99),$A99&gt;=I$6,$A99&lt;=I$7),IFERROR(I$10*2/(SQRT(2*PI())*(I$8+I$9))*EXP(-0.5*(($A99-I$5)/IF($A99&lt;I$5,I$8,I$9))^2),0),0)</f>
        <v>0</v>
      </c>
      <c r="J99" s="78" t="n">
        <f aca="false">IF(AND(ISNUMBER($A99),$A99&gt;=J$6,$A99&lt;=J$7),IFERROR(J$10*2/(SQRT(2*PI())*(J$8+J$9))*EXP(-0.5*(($A99-J$5)/IF($A99&lt;J$5,J$8,J$9))^2),0),0)</f>
        <v>0</v>
      </c>
      <c r="K99" s="78" t="n">
        <f aca="false">IF(AND(ISNUMBER($A99),$A99&gt;=K$6,$A99&lt;=K$7),IFERROR(K$10*2/(SQRT(2*PI())*(K$8+K$9))*EXP(-0.5*(($A99-K$5)/IF($A99&lt;K$5,K$8,K$9))^2),0),0)</f>
        <v>0</v>
      </c>
      <c r="L99" s="78" t="n">
        <f aca="false">IF(AND(ISNUMBER($A99),$A99&gt;=L$6,$A99&lt;=L$7),IFERROR(L$10*2/(SQRT(2*PI())*(L$8+L$9))*EXP(-0.5*(($A99-L$5)/IF($A99&lt;L$5,L$8,L$9))^2),0),0)</f>
        <v>0</v>
      </c>
      <c r="M99" s="78" t="n">
        <f aca="false">IF(AND(ISNUMBER($A99),$A99&gt;=M$6,$A99&lt;=M$7),IFERROR(M$10*2/(SQRT(2*PI())*(M$8+M$9))*EXP(-0.5*(($A99-M$5)/IF($A99&lt;M$5,M$8,M$9))^2),0),0)</f>
        <v>0</v>
      </c>
      <c r="N99" s="78" t="n">
        <f aca="false">IF(AND(ISNUMBER($A99),$A99&gt;=N$6,$A99&lt;=N$7),IFERROR(N$10*2/(SQRT(2*PI())*(N$8+N$9))*EXP(-0.5*(($A99-N$5)/IF($A99&lt;N$5,N$8,N$9))^2),0),0)</f>
        <v>0</v>
      </c>
      <c r="O99" s="78" t="n">
        <f aca="false">IF(AND(ISNUMBER($A99),$A99&gt;=O$6,$A99&lt;=O$7),IFERROR(O$10*2/(SQRT(2*PI())*(O$8+O$9))*EXP(-0.5*(($A99-O$5)/IF($A99&lt;O$5,O$8,O$9))^2),0),0)</f>
        <v>0</v>
      </c>
      <c r="P99" s="78" t="n">
        <f aca="false">IF(AND(ISNUMBER($A99),$A99&gt;=P$6,$A99&lt;=P$7),IFERROR(P$10*2/(SQRT(2*PI())*(P$8+P$9))*EXP(-0.5*(($A99-P$5)/IF($A99&lt;P$5,P$8,P$9))^2),0),0)</f>
        <v>0</v>
      </c>
      <c r="Q99" s="78" t="n">
        <f aca="false">IF(AND(ISNUMBER($A99),$A99&gt;=Q$6,$A99&lt;=Q$7),IFERROR(Q$10*2/(SQRT(2*PI())*(Q$8+Q$9))*EXP(-0.5*(($A99-Q$5)/IF($A99&lt;Q$5,Q$8,Q$9))^2),0),0)</f>
        <v>0</v>
      </c>
      <c r="R99" s="78" t="n">
        <f aca="false">IF(AND(ISNUMBER($A99),$A99&gt;=R$6,$A99&lt;=R$7),IFERROR(R$10*2/(SQRT(2*PI())*(R$8+R$9))*EXP(-0.5*(($A99-R$5)/IF($A99&lt;R$5,R$8,R$9))^2),0),0)</f>
        <v>0</v>
      </c>
      <c r="S99" s="78" t="n">
        <f aca="false">IF(AND(ISNUMBER($A99),$A99&gt;=S$6,$A99&lt;=S$7),IFERROR(S$10*2/(SQRT(2*PI())*(S$8+S$9))*EXP(-0.5*(($A99-S$5)/IF($A99&lt;S$5,S$8,S$9))^2),0),0)</f>
        <v>0</v>
      </c>
      <c r="T99" s="78" t="n">
        <f aca="false">IF(AND(ISNUMBER($A99),$A99&gt;=T$6,$A99&lt;=T$7),IFERROR(T$10*2/(SQRT(2*PI())*(T$8+T$9))*EXP(-0.5*(($A99-T$5)/IF($A99&lt;T$5,T$8,T$9))^2),0),0)</f>
        <v>0</v>
      </c>
      <c r="U99" s="78" t="n">
        <f aca="false">IF(AND(ISNUMBER($A99),$A99&gt;=U$6,$A99&lt;=U$7),IFERROR(U$10*2/(SQRT(2*PI())*(U$8+U$9))*EXP(-0.5*(($A99-U$5)/IF($A99&lt;U$5,U$8,U$9))^2),0),0)</f>
        <v>0</v>
      </c>
      <c r="V99" s="78" t="n">
        <f aca="false">IF(AND(ISNUMBER($A99),$A99&gt;=V$6,$A99&lt;=V$7),IFERROR(V$10*2/(SQRT(2*PI())*(V$8+V$9))*EXP(-0.5*(($A99-V$5)/IF($A99&lt;V$5,V$8,V$9))^2),0),0)</f>
        <v>0</v>
      </c>
      <c r="W99" s="78" t="n">
        <f aca="false">IF(AND(ISNUMBER($A99),$A99&gt;=W$6,$A99&lt;=W$7),IFERROR(W$10*2/(SQRT(2*PI())*(W$8+W$9))*EXP(-0.5*(($A99-W$5)/IF($A99&lt;W$5,W$8,W$9))^2),0),0)</f>
        <v>0</v>
      </c>
      <c r="X99" s="78" t="n">
        <f aca="false">IF(AND(ISNUMBER($A99),$A99&gt;=X$6,$A99&lt;=X$7),IFERROR(X$10*2/(SQRT(2*PI())*(X$8+X$9))*EXP(-0.5*(($A99-X$5)/IF($A99&lt;X$5,X$8,X$9))^2),0),0)</f>
        <v>0</v>
      </c>
      <c r="Y99" s="78" t="n">
        <f aca="false">IF(AND(ISNUMBER($A99),$A99&gt;=Y$6,$A99&lt;=Y$7),IFERROR(Y$10*2/(SQRT(2*PI())*(Y$8+Y$9))*EXP(-0.5*(($A99-Y$5)/IF($A99&lt;Y$5,Y$8,Y$9))^2),0),0)</f>
        <v>0</v>
      </c>
      <c r="Z99" s="78" t="n">
        <f aca="false">IF(AND(ISNUMBER($A99),$A99&gt;=Z$6,$A99&lt;=Z$7),IFERROR(Z$10*2/(SQRT(2*PI())*(Z$8+Z$9))*EXP(-0.5*(($A99-Z$5)/IF($A99&lt;Z$5,Z$8,Z$9))^2),0),0)</f>
        <v>0</v>
      </c>
      <c r="AA99" s="78" t="n">
        <f aca="false">IF(AND(ISNUMBER($A99),$A99&gt;=AA$6,$A99&lt;=AA$7),IFERROR(AA$10*2/(SQRT(2*PI())*(AA$8+AA$9))*EXP(-0.5*(($A99-AA$5)/IF($A99&lt;AA$5,AA$8,AA$9))^2),0),0)</f>
        <v>0</v>
      </c>
      <c r="AB99" s="78" t="n">
        <f aca="false">IF(AND(ISNUMBER($A99),$A99&gt;=AB$6,$A99&lt;=AB$7),IFERROR(AB$10*2/(SQRT(2*PI())*(AB$8+AB$9))*EXP(-0.5*(($A99-AB$5)/IF($A99&lt;AB$5,AB$8,AB$9))^2),0),0)</f>
        <v>0</v>
      </c>
      <c r="AC99" s="78" t="n">
        <f aca="false">IF(AND(ISNUMBER($A99),$A99&gt;=AC$6,$A99&lt;=AC$7),IFERROR(AC$10*2/(SQRT(2*PI())*(AC$8+AC$9))*EXP(-0.5*(($A99-AC$5)/IF($A99&lt;AC$5,AC$8,AC$9))^2),0),0)</f>
        <v>0</v>
      </c>
      <c r="AD99" s="78" t="n">
        <f aca="false">IF(AND(ISNUMBER($A99),$A99&gt;=AD$6,$A99&lt;=AD$7),IFERROR(AD$10*2/(SQRT(2*PI())*(AD$8+AD$9))*EXP(-0.5*(($A99-AD$5)/IF($A99&lt;AD$5,AD$8,AD$9))^2),0),0)</f>
        <v>0</v>
      </c>
      <c r="AE99" s="78" t="n">
        <f aca="false">IF(AND(ISNUMBER($A99),$A99&gt;=AE$6,$A99&lt;=AE$7),IFERROR(AE$10*2/(SQRT(2*PI())*(AE$8+AE$9))*EXP(-0.5*(($A99-AE$5)/IF($A99&lt;AE$5,AE$8,AE$9))^2),0),0)</f>
        <v>0</v>
      </c>
      <c r="AF99" s="78" t="n">
        <f aca="false">IF(AND(ISNUMBER($A99),$A99&gt;=AF$6,$A99&lt;=AF$7),IFERROR(AF$10*2/(SQRT(2*PI())*(AF$8+AF$9))*EXP(-0.5*(($A99-AF$5)/IF($A99&lt;AF$5,AF$8,AF$9))^2),0),0)</f>
        <v>0</v>
      </c>
      <c r="AG99" s="78" t="n">
        <f aca="false">IF(AND(ISNUMBER($A99),$A99&gt;=AG$6,$A99&lt;=AG$7),IFERROR(AG$10*2/(SQRT(2*PI())*(AG$8+AG$9))*EXP(-0.5*(($A99-AG$5)/IF($A99&lt;AG$5,AG$8,AG$9))^2),0),0)</f>
        <v>0</v>
      </c>
      <c r="AH99" s="78" t="n">
        <f aca="false">IF(AND(ISNUMBER($A99),$A99&gt;=AH$6,$A99&lt;=AH$7),IFERROR(AH$10*2/(SQRT(2*PI())*(AH$8+AH$9))*EXP(-0.5*(($A99-AH$5)/IF($A99&lt;AH$5,AH$8,AH$9))^2),0),0)</f>
        <v>0</v>
      </c>
      <c r="AI99" s="78" t="n">
        <f aca="false">IF(AND(ISNUMBER($A99),$A99&gt;=AI$6,$A99&lt;=AI$7),IFERROR(AI$10*2/(SQRT(2*PI())*(AI$8+AI$9))*EXP(-0.5*(($A99-AI$5)/IF($A99&lt;AI$5,AI$8,AI$9))^2),0),0)</f>
        <v>0</v>
      </c>
      <c r="AJ99" s="78" t="n">
        <f aca="false">IF(AND(ISNUMBER($A99),$A99&gt;=AJ$6,$A99&lt;=AJ$7),IFERROR(AJ$10*2/(SQRT(2*PI())*(AJ$8+AJ$9))*EXP(-0.5*(($A99-AJ$5)/IF($A99&lt;AJ$5,AJ$8,AJ$9))^2),0),0)</f>
        <v>0</v>
      </c>
      <c r="AK99" s="78" t="n">
        <f aca="false">IF(AND(ISNUMBER($A99),$A99&gt;=AK$6,$A99&lt;=AK$7),IFERROR(AK$10*2/(SQRT(2*PI())*(AK$8+AK$9))*EXP(-0.5*(($A99-AK$5)/IF($A99&lt;AK$5,AK$8,AK$9))^2),0),0)</f>
        <v>0</v>
      </c>
      <c r="AL99" s="78" t="n">
        <f aca="false">IF(AND(ISNUMBER($A99),$A99&gt;=AL$6,$A99&lt;=AL$7),IFERROR(AL$10*2/(SQRT(2*PI())*(AL$8+AL$9))*EXP(-0.5*(($A99-AL$5)/IF($A99&lt;AL$5,AL$8,AL$9))^2),0),0)</f>
        <v>0</v>
      </c>
      <c r="AM99" s="78" t="n">
        <f aca="false">IF(AND(ISNUMBER($A99),$A99&gt;=AM$6,$A99&lt;=AM$7),IFERROR(AM$10*2/(SQRT(2*PI())*(AM$8+AM$9))*EXP(-0.5*(($A99-AM$5)/IF($A99&lt;AM$5,AM$8,AM$9))^2),0),0)</f>
        <v>0</v>
      </c>
      <c r="AN99" s="78" t="n">
        <f aca="false">IF(AND(ISNUMBER($A99),$A99&gt;=AN$6,$A99&lt;=AN$7),IFERROR(AN$10*2/(SQRT(2*PI())*(AN$8+AN$9))*EXP(-0.5*(($A99-AN$5)/IF($A99&lt;AN$5,AN$8,AN$9))^2),0),0)</f>
        <v>0</v>
      </c>
      <c r="AO99" s="78" t="n">
        <f aca="false">IF(AND(ISNUMBER($A99),$A99&gt;=AO$6,$A99&lt;=AO$7),IFERROR(AO$10*2/(SQRT(2*PI())*(AO$8+AO$9))*EXP(-0.5*(($A99-AO$5)/IF($A99&lt;AO$5,AO$8,AO$9))^2),0),0)</f>
        <v>0</v>
      </c>
      <c r="AP99" s="78" t="n">
        <f aca="false">IF(AND(ISNUMBER($A99),$A99&gt;=AP$6,$A99&lt;=AP$7),IFERROR(AP$10*2/(SQRT(2*PI())*(AP$8+AP$9))*EXP(-0.5*(($A99-AP$5)/IF($A99&lt;AP$5,AP$8,AP$9))^2),0),0)</f>
        <v>0</v>
      </c>
      <c r="AQ99" s="78" t="n">
        <f aca="false">IF(AND(ISNUMBER($A99),$A99&gt;=AQ$6,$A99&lt;=AQ$7),IFERROR(AQ$10*2/(SQRT(2*PI())*(AQ$8+AQ$9))*EXP(-0.5*(($A99-AQ$5)/IF($A99&lt;AQ$5,AQ$8,AQ$9))^2),0),0)</f>
        <v>0</v>
      </c>
      <c r="AR99" s="78" t="n">
        <f aca="false">IF(AND(ISNUMBER($A99),$A99&gt;=AR$6,$A99&lt;=AR$7),IFERROR(AR$10*2/(SQRT(2*PI())*(AR$8+AR$9))*EXP(-0.5*(($A99-AR$5)/IF($A99&lt;AR$5,AR$8,AR$9))^2),0),0)</f>
        <v>0</v>
      </c>
      <c r="AS99" s="78" t="n">
        <f aca="false">IF(AND(ISNUMBER($A99),$A99&gt;=AS$6,$A99&lt;=AS$7),IFERROR(AS$10*2/(SQRT(2*PI())*(AS$8+AS$9))*EXP(-0.5*(($A99-AS$5)/IF($A99&lt;AS$5,AS$8,AS$9))^2),0),0)</f>
        <v>0</v>
      </c>
      <c r="AT99" s="78" t="n">
        <f aca="false">IF(AND(ISNUMBER($A99),$A99&gt;=AT$6,$A99&lt;=AT$7),IFERROR(AT$10*2/(SQRT(2*PI())*(AT$8+AT$9))*EXP(-0.5*(($A99-AT$5)/IF($A99&lt;AT$5,AT$8,AT$9))^2),0),0)</f>
        <v>0</v>
      </c>
      <c r="AU99" s="78" t="n">
        <f aca="false">IF(AND(ISNUMBER($A99),$A99&gt;=AU$6,$A99&lt;=AU$7),IFERROR(AU$10*2/(SQRT(2*PI())*(AU$8+AU$9))*EXP(-0.5*(($A99-AU$5)/IF($A99&lt;AU$5,AU$8,AU$9))^2),0),0)</f>
        <v>0</v>
      </c>
      <c r="AV99" s="78" t="n">
        <f aca="false">IF(AND(ISNUMBER($A99),$A99&gt;=AV$6,$A99&lt;=AV$7),IFERROR(AV$10*2/(SQRT(2*PI())*(AV$8+AV$9))*EXP(-0.5*(($A99-AV$5)/IF($A99&lt;AV$5,AV$8,AV$9))^2),0),0)</f>
        <v>0</v>
      </c>
      <c r="AW99" s="78" t="n">
        <f aca="false">IF(AND(ISNUMBER($A99),$A99&gt;=AW$6,$A99&lt;=AW$7),IFERROR(AW$10*2/(SQRT(2*PI())*(AW$8+AW$9))*EXP(-0.5*(($A99-AW$5)/IF($A99&lt;AW$5,AW$8,AW$9))^2),0),0)</f>
        <v>0</v>
      </c>
      <c r="AX99" s="78" t="n">
        <f aca="false">IF(AND(ISNUMBER($A99),$A99&gt;=AX$6,$A99&lt;=AX$7),IFERROR(AX$10*2/(SQRT(2*PI())*(AX$8+AX$9))*EXP(-0.5*(($A99-AX$5)/IF($A99&lt;AX$5,AX$8,AX$9))^2),0),0)</f>
        <v>0</v>
      </c>
      <c r="AY99" s="78" t="n">
        <f aca="false">IF(AND(ISNUMBER($A99),$A99&gt;=AY$6,$A99&lt;=AY$7),IFERROR(AY$10*2/(SQRT(2*PI())*(AY$8+AY$9))*EXP(-0.5*(($A99-AY$5)/IF($A99&lt;AY$5,AY$8,AY$9))^2),0),0)</f>
        <v>0</v>
      </c>
      <c r="AZ99" s="78" t="n">
        <f aca="false">IF(AND(ISNUMBER($A99),$A99&gt;=AZ$6,$A99&lt;=AZ$7),IFERROR(AZ$10*2/(SQRT(2*PI())*(AZ$8+AZ$9))*EXP(-0.5*(($A99-AZ$5)/IF($A99&lt;AZ$5,AZ$8,AZ$9))^2),0),0)</f>
        <v>0</v>
      </c>
      <c r="BA99" s="78" t="n">
        <f aca="false">IF(AND(ISNUMBER($A99),$A99&gt;=BA$6,$A99&lt;=BA$7),IFERROR(BA$10*2/(SQRT(2*PI())*(BA$8+BA$9))*EXP(-0.5*(($A99-BA$5)/IF($A99&lt;BA$5,BA$8,BA$9))^2),0),0)</f>
        <v>0</v>
      </c>
    </row>
    <row r="100" customFormat="false" ht="15" hidden="false" customHeight="false" outlineLevel="0" collapsed="false">
      <c r="A100" s="73" t="str">
        <f aca="false">IF(ISNUMBER('Batch Matches'!D100),'Batch Matches'!D100,"")</f>
        <v/>
      </c>
      <c r="B100" s="78" t="n">
        <f aca="false">SUM(G100:BA100)</f>
        <v>0</v>
      </c>
      <c r="C100" s="78" t="n">
        <f aca="false">MAX(G100:BA100)</f>
        <v>0</v>
      </c>
      <c r="D100" s="72" t="str">
        <f aca="false">IF(B100=0,"",MATCH(C100,G100:BA100,0))</f>
        <v/>
      </c>
      <c r="E100" s="78" t="n">
        <f aca="false">LARGE(G100:BA100,2)</f>
        <v>0</v>
      </c>
      <c r="F100" s="72" t="str">
        <f aca="false">IF(E100=0,"",MATCH(E100,G100:BA100,0))</f>
        <v/>
      </c>
      <c r="G100" s="78" t="n">
        <f aca="false">IF(AND(ISNUMBER($A100),$A100&gt;=G$6,$A100&lt;=G$7),IFERROR(G$10*2/(SQRT(2*PI())*(G$8+G$9))*EXP(-0.5*(($A100-G$5)/IF($A100&lt;G$5,G$8,G$9))^2),0),0)</f>
        <v>0</v>
      </c>
      <c r="H100" s="78" t="n">
        <f aca="false">IF(AND(ISNUMBER($A100),$A100&gt;=H$6,$A100&lt;=H$7),IFERROR(H$10*2/(SQRT(2*PI())*(H$8+H$9))*EXP(-0.5*(($A100-H$5)/IF($A100&lt;H$5,H$8,H$9))^2),0),0)</f>
        <v>0</v>
      </c>
      <c r="I100" s="78" t="n">
        <f aca="false">IF(AND(ISNUMBER($A100),$A100&gt;=I$6,$A100&lt;=I$7),IFERROR(I$10*2/(SQRT(2*PI())*(I$8+I$9))*EXP(-0.5*(($A100-I$5)/IF($A100&lt;I$5,I$8,I$9))^2),0),0)</f>
        <v>0</v>
      </c>
      <c r="J100" s="78" t="n">
        <f aca="false">IF(AND(ISNUMBER($A100),$A100&gt;=J$6,$A100&lt;=J$7),IFERROR(J$10*2/(SQRT(2*PI())*(J$8+J$9))*EXP(-0.5*(($A100-J$5)/IF($A100&lt;J$5,J$8,J$9))^2),0),0)</f>
        <v>0</v>
      </c>
      <c r="K100" s="78" t="n">
        <f aca="false">IF(AND(ISNUMBER($A100),$A100&gt;=K$6,$A100&lt;=K$7),IFERROR(K$10*2/(SQRT(2*PI())*(K$8+K$9))*EXP(-0.5*(($A100-K$5)/IF($A100&lt;K$5,K$8,K$9))^2),0),0)</f>
        <v>0</v>
      </c>
      <c r="L100" s="78" t="n">
        <f aca="false">IF(AND(ISNUMBER($A100),$A100&gt;=L$6,$A100&lt;=L$7),IFERROR(L$10*2/(SQRT(2*PI())*(L$8+L$9))*EXP(-0.5*(($A100-L$5)/IF($A100&lt;L$5,L$8,L$9))^2),0),0)</f>
        <v>0</v>
      </c>
      <c r="M100" s="78" t="n">
        <f aca="false">IF(AND(ISNUMBER($A100),$A100&gt;=M$6,$A100&lt;=M$7),IFERROR(M$10*2/(SQRT(2*PI())*(M$8+M$9))*EXP(-0.5*(($A100-M$5)/IF($A100&lt;M$5,M$8,M$9))^2),0),0)</f>
        <v>0</v>
      </c>
      <c r="N100" s="78" t="n">
        <f aca="false">IF(AND(ISNUMBER($A100),$A100&gt;=N$6,$A100&lt;=N$7),IFERROR(N$10*2/(SQRT(2*PI())*(N$8+N$9))*EXP(-0.5*(($A100-N$5)/IF($A100&lt;N$5,N$8,N$9))^2),0),0)</f>
        <v>0</v>
      </c>
      <c r="O100" s="78" t="n">
        <f aca="false">IF(AND(ISNUMBER($A100),$A100&gt;=O$6,$A100&lt;=O$7),IFERROR(O$10*2/(SQRT(2*PI())*(O$8+O$9))*EXP(-0.5*(($A100-O$5)/IF($A100&lt;O$5,O$8,O$9))^2),0),0)</f>
        <v>0</v>
      </c>
      <c r="P100" s="78" t="n">
        <f aca="false">IF(AND(ISNUMBER($A100),$A100&gt;=P$6,$A100&lt;=P$7),IFERROR(P$10*2/(SQRT(2*PI())*(P$8+P$9))*EXP(-0.5*(($A100-P$5)/IF($A100&lt;P$5,P$8,P$9))^2),0),0)</f>
        <v>0</v>
      </c>
      <c r="Q100" s="78" t="n">
        <f aca="false">IF(AND(ISNUMBER($A100),$A100&gt;=Q$6,$A100&lt;=Q$7),IFERROR(Q$10*2/(SQRT(2*PI())*(Q$8+Q$9))*EXP(-0.5*(($A100-Q$5)/IF($A100&lt;Q$5,Q$8,Q$9))^2),0),0)</f>
        <v>0</v>
      </c>
      <c r="R100" s="78" t="n">
        <f aca="false">IF(AND(ISNUMBER($A100),$A100&gt;=R$6,$A100&lt;=R$7),IFERROR(R$10*2/(SQRT(2*PI())*(R$8+R$9))*EXP(-0.5*(($A100-R$5)/IF($A100&lt;R$5,R$8,R$9))^2),0),0)</f>
        <v>0</v>
      </c>
      <c r="S100" s="78" t="n">
        <f aca="false">IF(AND(ISNUMBER($A100),$A100&gt;=S$6,$A100&lt;=S$7),IFERROR(S$10*2/(SQRT(2*PI())*(S$8+S$9))*EXP(-0.5*(($A100-S$5)/IF($A100&lt;S$5,S$8,S$9))^2),0),0)</f>
        <v>0</v>
      </c>
      <c r="T100" s="78" t="n">
        <f aca="false">IF(AND(ISNUMBER($A100),$A100&gt;=T$6,$A100&lt;=T$7),IFERROR(T$10*2/(SQRT(2*PI())*(T$8+T$9))*EXP(-0.5*(($A100-T$5)/IF($A100&lt;T$5,T$8,T$9))^2),0),0)</f>
        <v>0</v>
      </c>
      <c r="U100" s="78" t="n">
        <f aca="false">IF(AND(ISNUMBER($A100),$A100&gt;=U$6,$A100&lt;=U$7),IFERROR(U$10*2/(SQRT(2*PI())*(U$8+U$9))*EXP(-0.5*(($A100-U$5)/IF($A100&lt;U$5,U$8,U$9))^2),0),0)</f>
        <v>0</v>
      </c>
      <c r="V100" s="78" t="n">
        <f aca="false">IF(AND(ISNUMBER($A100),$A100&gt;=V$6,$A100&lt;=V$7),IFERROR(V$10*2/(SQRT(2*PI())*(V$8+V$9))*EXP(-0.5*(($A100-V$5)/IF($A100&lt;V$5,V$8,V$9))^2),0),0)</f>
        <v>0</v>
      </c>
      <c r="W100" s="78" t="n">
        <f aca="false">IF(AND(ISNUMBER($A100),$A100&gt;=W$6,$A100&lt;=W$7),IFERROR(W$10*2/(SQRT(2*PI())*(W$8+W$9))*EXP(-0.5*(($A100-W$5)/IF($A100&lt;W$5,W$8,W$9))^2),0),0)</f>
        <v>0</v>
      </c>
      <c r="X100" s="78" t="n">
        <f aca="false">IF(AND(ISNUMBER($A100),$A100&gt;=X$6,$A100&lt;=X$7),IFERROR(X$10*2/(SQRT(2*PI())*(X$8+X$9))*EXP(-0.5*(($A100-X$5)/IF($A100&lt;X$5,X$8,X$9))^2),0),0)</f>
        <v>0</v>
      </c>
      <c r="Y100" s="78" t="n">
        <f aca="false">IF(AND(ISNUMBER($A100),$A100&gt;=Y$6,$A100&lt;=Y$7),IFERROR(Y$10*2/(SQRT(2*PI())*(Y$8+Y$9))*EXP(-0.5*(($A100-Y$5)/IF($A100&lt;Y$5,Y$8,Y$9))^2),0),0)</f>
        <v>0</v>
      </c>
      <c r="Z100" s="78" t="n">
        <f aca="false">IF(AND(ISNUMBER($A100),$A100&gt;=Z$6,$A100&lt;=Z$7),IFERROR(Z$10*2/(SQRT(2*PI())*(Z$8+Z$9))*EXP(-0.5*(($A100-Z$5)/IF($A100&lt;Z$5,Z$8,Z$9))^2),0),0)</f>
        <v>0</v>
      </c>
      <c r="AA100" s="78" t="n">
        <f aca="false">IF(AND(ISNUMBER($A100),$A100&gt;=AA$6,$A100&lt;=AA$7),IFERROR(AA$10*2/(SQRT(2*PI())*(AA$8+AA$9))*EXP(-0.5*(($A100-AA$5)/IF($A100&lt;AA$5,AA$8,AA$9))^2),0),0)</f>
        <v>0</v>
      </c>
      <c r="AB100" s="78" t="n">
        <f aca="false">IF(AND(ISNUMBER($A100),$A100&gt;=AB$6,$A100&lt;=AB$7),IFERROR(AB$10*2/(SQRT(2*PI())*(AB$8+AB$9))*EXP(-0.5*(($A100-AB$5)/IF($A100&lt;AB$5,AB$8,AB$9))^2),0),0)</f>
        <v>0</v>
      </c>
      <c r="AC100" s="78" t="n">
        <f aca="false">IF(AND(ISNUMBER($A100),$A100&gt;=AC$6,$A100&lt;=AC$7),IFERROR(AC$10*2/(SQRT(2*PI())*(AC$8+AC$9))*EXP(-0.5*(($A100-AC$5)/IF($A100&lt;AC$5,AC$8,AC$9))^2),0),0)</f>
        <v>0</v>
      </c>
      <c r="AD100" s="78" t="n">
        <f aca="false">IF(AND(ISNUMBER($A100),$A100&gt;=AD$6,$A100&lt;=AD$7),IFERROR(AD$10*2/(SQRT(2*PI())*(AD$8+AD$9))*EXP(-0.5*(($A100-AD$5)/IF($A100&lt;AD$5,AD$8,AD$9))^2),0),0)</f>
        <v>0</v>
      </c>
      <c r="AE100" s="78" t="n">
        <f aca="false">IF(AND(ISNUMBER($A100),$A100&gt;=AE$6,$A100&lt;=AE$7),IFERROR(AE$10*2/(SQRT(2*PI())*(AE$8+AE$9))*EXP(-0.5*(($A100-AE$5)/IF($A100&lt;AE$5,AE$8,AE$9))^2),0),0)</f>
        <v>0</v>
      </c>
      <c r="AF100" s="78" t="n">
        <f aca="false">IF(AND(ISNUMBER($A100),$A100&gt;=AF$6,$A100&lt;=AF$7),IFERROR(AF$10*2/(SQRT(2*PI())*(AF$8+AF$9))*EXP(-0.5*(($A100-AF$5)/IF($A100&lt;AF$5,AF$8,AF$9))^2),0),0)</f>
        <v>0</v>
      </c>
      <c r="AG100" s="78" t="n">
        <f aca="false">IF(AND(ISNUMBER($A100),$A100&gt;=AG$6,$A100&lt;=AG$7),IFERROR(AG$10*2/(SQRT(2*PI())*(AG$8+AG$9))*EXP(-0.5*(($A100-AG$5)/IF($A100&lt;AG$5,AG$8,AG$9))^2),0),0)</f>
        <v>0</v>
      </c>
      <c r="AH100" s="78" t="n">
        <f aca="false">IF(AND(ISNUMBER($A100),$A100&gt;=AH$6,$A100&lt;=AH$7),IFERROR(AH$10*2/(SQRT(2*PI())*(AH$8+AH$9))*EXP(-0.5*(($A100-AH$5)/IF($A100&lt;AH$5,AH$8,AH$9))^2),0),0)</f>
        <v>0</v>
      </c>
      <c r="AI100" s="78" t="n">
        <f aca="false">IF(AND(ISNUMBER($A100),$A100&gt;=AI$6,$A100&lt;=AI$7),IFERROR(AI$10*2/(SQRT(2*PI())*(AI$8+AI$9))*EXP(-0.5*(($A100-AI$5)/IF($A100&lt;AI$5,AI$8,AI$9))^2),0),0)</f>
        <v>0</v>
      </c>
      <c r="AJ100" s="78" t="n">
        <f aca="false">IF(AND(ISNUMBER($A100),$A100&gt;=AJ$6,$A100&lt;=AJ$7),IFERROR(AJ$10*2/(SQRT(2*PI())*(AJ$8+AJ$9))*EXP(-0.5*(($A100-AJ$5)/IF($A100&lt;AJ$5,AJ$8,AJ$9))^2),0),0)</f>
        <v>0</v>
      </c>
      <c r="AK100" s="78" t="n">
        <f aca="false">IF(AND(ISNUMBER($A100),$A100&gt;=AK$6,$A100&lt;=AK$7),IFERROR(AK$10*2/(SQRT(2*PI())*(AK$8+AK$9))*EXP(-0.5*(($A100-AK$5)/IF($A100&lt;AK$5,AK$8,AK$9))^2),0),0)</f>
        <v>0</v>
      </c>
      <c r="AL100" s="78" t="n">
        <f aca="false">IF(AND(ISNUMBER($A100),$A100&gt;=AL$6,$A100&lt;=AL$7),IFERROR(AL$10*2/(SQRT(2*PI())*(AL$8+AL$9))*EXP(-0.5*(($A100-AL$5)/IF($A100&lt;AL$5,AL$8,AL$9))^2),0),0)</f>
        <v>0</v>
      </c>
      <c r="AM100" s="78" t="n">
        <f aca="false">IF(AND(ISNUMBER($A100),$A100&gt;=AM$6,$A100&lt;=AM$7),IFERROR(AM$10*2/(SQRT(2*PI())*(AM$8+AM$9))*EXP(-0.5*(($A100-AM$5)/IF($A100&lt;AM$5,AM$8,AM$9))^2),0),0)</f>
        <v>0</v>
      </c>
      <c r="AN100" s="78" t="n">
        <f aca="false">IF(AND(ISNUMBER($A100),$A100&gt;=AN$6,$A100&lt;=AN$7),IFERROR(AN$10*2/(SQRT(2*PI())*(AN$8+AN$9))*EXP(-0.5*(($A100-AN$5)/IF($A100&lt;AN$5,AN$8,AN$9))^2),0),0)</f>
        <v>0</v>
      </c>
      <c r="AO100" s="78" t="n">
        <f aca="false">IF(AND(ISNUMBER($A100),$A100&gt;=AO$6,$A100&lt;=AO$7),IFERROR(AO$10*2/(SQRT(2*PI())*(AO$8+AO$9))*EXP(-0.5*(($A100-AO$5)/IF($A100&lt;AO$5,AO$8,AO$9))^2),0),0)</f>
        <v>0</v>
      </c>
      <c r="AP100" s="78" t="n">
        <f aca="false">IF(AND(ISNUMBER($A100),$A100&gt;=AP$6,$A100&lt;=AP$7),IFERROR(AP$10*2/(SQRT(2*PI())*(AP$8+AP$9))*EXP(-0.5*(($A100-AP$5)/IF($A100&lt;AP$5,AP$8,AP$9))^2),0),0)</f>
        <v>0</v>
      </c>
      <c r="AQ100" s="78" t="n">
        <f aca="false">IF(AND(ISNUMBER($A100),$A100&gt;=AQ$6,$A100&lt;=AQ$7),IFERROR(AQ$10*2/(SQRT(2*PI())*(AQ$8+AQ$9))*EXP(-0.5*(($A100-AQ$5)/IF($A100&lt;AQ$5,AQ$8,AQ$9))^2),0),0)</f>
        <v>0</v>
      </c>
      <c r="AR100" s="78" t="n">
        <f aca="false">IF(AND(ISNUMBER($A100),$A100&gt;=AR$6,$A100&lt;=AR$7),IFERROR(AR$10*2/(SQRT(2*PI())*(AR$8+AR$9))*EXP(-0.5*(($A100-AR$5)/IF($A100&lt;AR$5,AR$8,AR$9))^2),0),0)</f>
        <v>0</v>
      </c>
      <c r="AS100" s="78" t="n">
        <f aca="false">IF(AND(ISNUMBER($A100),$A100&gt;=AS$6,$A100&lt;=AS$7),IFERROR(AS$10*2/(SQRT(2*PI())*(AS$8+AS$9))*EXP(-0.5*(($A100-AS$5)/IF($A100&lt;AS$5,AS$8,AS$9))^2),0),0)</f>
        <v>0</v>
      </c>
      <c r="AT100" s="78" t="n">
        <f aca="false">IF(AND(ISNUMBER($A100),$A100&gt;=AT$6,$A100&lt;=AT$7),IFERROR(AT$10*2/(SQRT(2*PI())*(AT$8+AT$9))*EXP(-0.5*(($A100-AT$5)/IF($A100&lt;AT$5,AT$8,AT$9))^2),0),0)</f>
        <v>0</v>
      </c>
      <c r="AU100" s="78" t="n">
        <f aca="false">IF(AND(ISNUMBER($A100),$A100&gt;=AU$6,$A100&lt;=AU$7),IFERROR(AU$10*2/(SQRT(2*PI())*(AU$8+AU$9))*EXP(-0.5*(($A100-AU$5)/IF($A100&lt;AU$5,AU$8,AU$9))^2),0),0)</f>
        <v>0</v>
      </c>
      <c r="AV100" s="78" t="n">
        <f aca="false">IF(AND(ISNUMBER($A100),$A100&gt;=AV$6,$A100&lt;=AV$7),IFERROR(AV$10*2/(SQRT(2*PI())*(AV$8+AV$9))*EXP(-0.5*(($A100-AV$5)/IF($A100&lt;AV$5,AV$8,AV$9))^2),0),0)</f>
        <v>0</v>
      </c>
      <c r="AW100" s="78" t="n">
        <f aca="false">IF(AND(ISNUMBER($A100),$A100&gt;=AW$6,$A100&lt;=AW$7),IFERROR(AW$10*2/(SQRT(2*PI())*(AW$8+AW$9))*EXP(-0.5*(($A100-AW$5)/IF($A100&lt;AW$5,AW$8,AW$9))^2),0),0)</f>
        <v>0</v>
      </c>
      <c r="AX100" s="78" t="n">
        <f aca="false">IF(AND(ISNUMBER($A100),$A100&gt;=AX$6,$A100&lt;=AX$7),IFERROR(AX$10*2/(SQRT(2*PI())*(AX$8+AX$9))*EXP(-0.5*(($A100-AX$5)/IF($A100&lt;AX$5,AX$8,AX$9))^2),0),0)</f>
        <v>0</v>
      </c>
      <c r="AY100" s="78" t="n">
        <f aca="false">IF(AND(ISNUMBER($A100),$A100&gt;=AY$6,$A100&lt;=AY$7),IFERROR(AY$10*2/(SQRT(2*PI())*(AY$8+AY$9))*EXP(-0.5*(($A100-AY$5)/IF($A100&lt;AY$5,AY$8,AY$9))^2),0),0)</f>
        <v>0</v>
      </c>
      <c r="AZ100" s="78" t="n">
        <f aca="false">IF(AND(ISNUMBER($A100),$A100&gt;=AZ$6,$A100&lt;=AZ$7),IFERROR(AZ$10*2/(SQRT(2*PI())*(AZ$8+AZ$9))*EXP(-0.5*(($A100-AZ$5)/IF($A100&lt;AZ$5,AZ$8,AZ$9))^2),0),0)</f>
        <v>0</v>
      </c>
      <c r="BA100" s="78" t="n">
        <f aca="false">IF(AND(ISNUMBER($A100),$A100&gt;=BA$6,$A100&lt;=BA$7),IFERROR(BA$10*2/(SQRT(2*PI())*(BA$8+BA$9))*EXP(-0.5*(($A100-BA$5)/IF($A100&lt;BA$5,BA$8,BA$9))^2),0),0)</f>
        <v>0</v>
      </c>
    </row>
    <row r="101" customFormat="false" ht="15" hidden="false" customHeight="false" outlineLevel="0" collapsed="false">
      <c r="A101" s="73" t="str">
        <f aca="false">IF(ISNUMBER('Batch Matches'!D101),'Batch Matches'!D101,"")</f>
        <v/>
      </c>
      <c r="B101" s="78" t="n">
        <f aca="false">SUM(G101:BA101)</f>
        <v>0</v>
      </c>
      <c r="C101" s="78" t="n">
        <f aca="false">MAX(G101:BA101)</f>
        <v>0</v>
      </c>
      <c r="D101" s="72" t="str">
        <f aca="false">IF(B101=0,"",MATCH(C101,G101:BA101,0))</f>
        <v/>
      </c>
      <c r="E101" s="78" t="n">
        <f aca="false">LARGE(G101:BA101,2)</f>
        <v>0</v>
      </c>
      <c r="F101" s="72" t="str">
        <f aca="false">IF(E101=0,"",MATCH(E101,G101:BA101,0))</f>
        <v/>
      </c>
      <c r="G101" s="78" t="n">
        <f aca="false">IF(AND(ISNUMBER($A101),$A101&gt;=G$6,$A101&lt;=G$7),IFERROR(G$10*2/(SQRT(2*PI())*(G$8+G$9))*EXP(-0.5*(($A101-G$5)/IF($A101&lt;G$5,G$8,G$9))^2),0),0)</f>
        <v>0</v>
      </c>
      <c r="H101" s="78" t="n">
        <f aca="false">IF(AND(ISNUMBER($A101),$A101&gt;=H$6,$A101&lt;=H$7),IFERROR(H$10*2/(SQRT(2*PI())*(H$8+H$9))*EXP(-0.5*(($A101-H$5)/IF($A101&lt;H$5,H$8,H$9))^2),0),0)</f>
        <v>0</v>
      </c>
      <c r="I101" s="78" t="n">
        <f aca="false">IF(AND(ISNUMBER($A101),$A101&gt;=I$6,$A101&lt;=I$7),IFERROR(I$10*2/(SQRT(2*PI())*(I$8+I$9))*EXP(-0.5*(($A101-I$5)/IF($A101&lt;I$5,I$8,I$9))^2),0),0)</f>
        <v>0</v>
      </c>
      <c r="J101" s="78" t="n">
        <f aca="false">IF(AND(ISNUMBER($A101),$A101&gt;=J$6,$A101&lt;=J$7),IFERROR(J$10*2/(SQRT(2*PI())*(J$8+J$9))*EXP(-0.5*(($A101-J$5)/IF($A101&lt;J$5,J$8,J$9))^2),0),0)</f>
        <v>0</v>
      </c>
      <c r="K101" s="78" t="n">
        <f aca="false">IF(AND(ISNUMBER($A101),$A101&gt;=K$6,$A101&lt;=K$7),IFERROR(K$10*2/(SQRT(2*PI())*(K$8+K$9))*EXP(-0.5*(($A101-K$5)/IF($A101&lt;K$5,K$8,K$9))^2),0),0)</f>
        <v>0</v>
      </c>
      <c r="L101" s="78" t="n">
        <f aca="false">IF(AND(ISNUMBER($A101),$A101&gt;=L$6,$A101&lt;=L$7),IFERROR(L$10*2/(SQRT(2*PI())*(L$8+L$9))*EXP(-0.5*(($A101-L$5)/IF($A101&lt;L$5,L$8,L$9))^2),0),0)</f>
        <v>0</v>
      </c>
      <c r="M101" s="78" t="n">
        <f aca="false">IF(AND(ISNUMBER($A101),$A101&gt;=M$6,$A101&lt;=M$7),IFERROR(M$10*2/(SQRT(2*PI())*(M$8+M$9))*EXP(-0.5*(($A101-M$5)/IF($A101&lt;M$5,M$8,M$9))^2),0),0)</f>
        <v>0</v>
      </c>
      <c r="N101" s="78" t="n">
        <f aca="false">IF(AND(ISNUMBER($A101),$A101&gt;=N$6,$A101&lt;=N$7),IFERROR(N$10*2/(SQRT(2*PI())*(N$8+N$9))*EXP(-0.5*(($A101-N$5)/IF($A101&lt;N$5,N$8,N$9))^2),0),0)</f>
        <v>0</v>
      </c>
      <c r="O101" s="78" t="n">
        <f aca="false">IF(AND(ISNUMBER($A101),$A101&gt;=O$6,$A101&lt;=O$7),IFERROR(O$10*2/(SQRT(2*PI())*(O$8+O$9))*EXP(-0.5*(($A101-O$5)/IF($A101&lt;O$5,O$8,O$9))^2),0),0)</f>
        <v>0</v>
      </c>
      <c r="P101" s="78" t="n">
        <f aca="false">IF(AND(ISNUMBER($A101),$A101&gt;=P$6,$A101&lt;=P$7),IFERROR(P$10*2/(SQRT(2*PI())*(P$8+P$9))*EXP(-0.5*(($A101-P$5)/IF($A101&lt;P$5,P$8,P$9))^2),0),0)</f>
        <v>0</v>
      </c>
      <c r="Q101" s="78" t="n">
        <f aca="false">IF(AND(ISNUMBER($A101),$A101&gt;=Q$6,$A101&lt;=Q$7),IFERROR(Q$10*2/(SQRT(2*PI())*(Q$8+Q$9))*EXP(-0.5*(($A101-Q$5)/IF($A101&lt;Q$5,Q$8,Q$9))^2),0),0)</f>
        <v>0</v>
      </c>
      <c r="R101" s="78" t="n">
        <f aca="false">IF(AND(ISNUMBER($A101),$A101&gt;=R$6,$A101&lt;=R$7),IFERROR(R$10*2/(SQRT(2*PI())*(R$8+R$9))*EXP(-0.5*(($A101-R$5)/IF($A101&lt;R$5,R$8,R$9))^2),0),0)</f>
        <v>0</v>
      </c>
      <c r="S101" s="78" t="n">
        <f aca="false">IF(AND(ISNUMBER($A101),$A101&gt;=S$6,$A101&lt;=S$7),IFERROR(S$10*2/(SQRT(2*PI())*(S$8+S$9))*EXP(-0.5*(($A101-S$5)/IF($A101&lt;S$5,S$8,S$9))^2),0),0)</f>
        <v>0</v>
      </c>
      <c r="T101" s="78" t="n">
        <f aca="false">IF(AND(ISNUMBER($A101),$A101&gt;=T$6,$A101&lt;=T$7),IFERROR(T$10*2/(SQRT(2*PI())*(T$8+T$9))*EXP(-0.5*(($A101-T$5)/IF($A101&lt;T$5,T$8,T$9))^2),0),0)</f>
        <v>0</v>
      </c>
      <c r="U101" s="78" t="n">
        <f aca="false">IF(AND(ISNUMBER($A101),$A101&gt;=U$6,$A101&lt;=U$7),IFERROR(U$10*2/(SQRT(2*PI())*(U$8+U$9))*EXP(-0.5*(($A101-U$5)/IF($A101&lt;U$5,U$8,U$9))^2),0),0)</f>
        <v>0</v>
      </c>
      <c r="V101" s="78" t="n">
        <f aca="false">IF(AND(ISNUMBER($A101),$A101&gt;=V$6,$A101&lt;=V$7),IFERROR(V$10*2/(SQRT(2*PI())*(V$8+V$9))*EXP(-0.5*(($A101-V$5)/IF($A101&lt;V$5,V$8,V$9))^2),0),0)</f>
        <v>0</v>
      </c>
      <c r="W101" s="78" t="n">
        <f aca="false">IF(AND(ISNUMBER($A101),$A101&gt;=W$6,$A101&lt;=W$7),IFERROR(W$10*2/(SQRT(2*PI())*(W$8+W$9))*EXP(-0.5*(($A101-W$5)/IF($A101&lt;W$5,W$8,W$9))^2),0),0)</f>
        <v>0</v>
      </c>
      <c r="X101" s="78" t="n">
        <f aca="false">IF(AND(ISNUMBER($A101),$A101&gt;=X$6,$A101&lt;=X$7),IFERROR(X$10*2/(SQRT(2*PI())*(X$8+X$9))*EXP(-0.5*(($A101-X$5)/IF($A101&lt;X$5,X$8,X$9))^2),0),0)</f>
        <v>0</v>
      </c>
      <c r="Y101" s="78" t="n">
        <f aca="false">IF(AND(ISNUMBER($A101),$A101&gt;=Y$6,$A101&lt;=Y$7),IFERROR(Y$10*2/(SQRT(2*PI())*(Y$8+Y$9))*EXP(-0.5*(($A101-Y$5)/IF($A101&lt;Y$5,Y$8,Y$9))^2),0),0)</f>
        <v>0</v>
      </c>
      <c r="Z101" s="78" t="n">
        <f aca="false">IF(AND(ISNUMBER($A101),$A101&gt;=Z$6,$A101&lt;=Z$7),IFERROR(Z$10*2/(SQRT(2*PI())*(Z$8+Z$9))*EXP(-0.5*(($A101-Z$5)/IF($A101&lt;Z$5,Z$8,Z$9))^2),0),0)</f>
        <v>0</v>
      </c>
      <c r="AA101" s="78" t="n">
        <f aca="false">IF(AND(ISNUMBER($A101),$A101&gt;=AA$6,$A101&lt;=AA$7),IFERROR(AA$10*2/(SQRT(2*PI())*(AA$8+AA$9))*EXP(-0.5*(($A101-AA$5)/IF($A101&lt;AA$5,AA$8,AA$9))^2),0),0)</f>
        <v>0</v>
      </c>
      <c r="AB101" s="78" t="n">
        <f aca="false">IF(AND(ISNUMBER($A101),$A101&gt;=AB$6,$A101&lt;=AB$7),IFERROR(AB$10*2/(SQRT(2*PI())*(AB$8+AB$9))*EXP(-0.5*(($A101-AB$5)/IF($A101&lt;AB$5,AB$8,AB$9))^2),0),0)</f>
        <v>0</v>
      </c>
      <c r="AC101" s="78" t="n">
        <f aca="false">IF(AND(ISNUMBER($A101),$A101&gt;=AC$6,$A101&lt;=AC$7),IFERROR(AC$10*2/(SQRT(2*PI())*(AC$8+AC$9))*EXP(-0.5*(($A101-AC$5)/IF($A101&lt;AC$5,AC$8,AC$9))^2),0),0)</f>
        <v>0</v>
      </c>
      <c r="AD101" s="78" t="n">
        <f aca="false">IF(AND(ISNUMBER($A101),$A101&gt;=AD$6,$A101&lt;=AD$7),IFERROR(AD$10*2/(SQRT(2*PI())*(AD$8+AD$9))*EXP(-0.5*(($A101-AD$5)/IF($A101&lt;AD$5,AD$8,AD$9))^2),0),0)</f>
        <v>0</v>
      </c>
      <c r="AE101" s="78" t="n">
        <f aca="false">IF(AND(ISNUMBER($A101),$A101&gt;=AE$6,$A101&lt;=AE$7),IFERROR(AE$10*2/(SQRT(2*PI())*(AE$8+AE$9))*EXP(-0.5*(($A101-AE$5)/IF($A101&lt;AE$5,AE$8,AE$9))^2),0),0)</f>
        <v>0</v>
      </c>
      <c r="AF101" s="78" t="n">
        <f aca="false">IF(AND(ISNUMBER($A101),$A101&gt;=AF$6,$A101&lt;=AF$7),IFERROR(AF$10*2/(SQRT(2*PI())*(AF$8+AF$9))*EXP(-0.5*(($A101-AF$5)/IF($A101&lt;AF$5,AF$8,AF$9))^2),0),0)</f>
        <v>0</v>
      </c>
      <c r="AG101" s="78" t="n">
        <f aca="false">IF(AND(ISNUMBER($A101),$A101&gt;=AG$6,$A101&lt;=AG$7),IFERROR(AG$10*2/(SQRT(2*PI())*(AG$8+AG$9))*EXP(-0.5*(($A101-AG$5)/IF($A101&lt;AG$5,AG$8,AG$9))^2),0),0)</f>
        <v>0</v>
      </c>
      <c r="AH101" s="78" t="n">
        <f aca="false">IF(AND(ISNUMBER($A101),$A101&gt;=AH$6,$A101&lt;=AH$7),IFERROR(AH$10*2/(SQRT(2*PI())*(AH$8+AH$9))*EXP(-0.5*(($A101-AH$5)/IF($A101&lt;AH$5,AH$8,AH$9))^2),0),0)</f>
        <v>0</v>
      </c>
      <c r="AI101" s="78" t="n">
        <f aca="false">IF(AND(ISNUMBER($A101),$A101&gt;=AI$6,$A101&lt;=AI$7),IFERROR(AI$10*2/(SQRT(2*PI())*(AI$8+AI$9))*EXP(-0.5*(($A101-AI$5)/IF($A101&lt;AI$5,AI$8,AI$9))^2),0),0)</f>
        <v>0</v>
      </c>
      <c r="AJ101" s="78" t="n">
        <f aca="false">IF(AND(ISNUMBER($A101),$A101&gt;=AJ$6,$A101&lt;=AJ$7),IFERROR(AJ$10*2/(SQRT(2*PI())*(AJ$8+AJ$9))*EXP(-0.5*(($A101-AJ$5)/IF($A101&lt;AJ$5,AJ$8,AJ$9))^2),0),0)</f>
        <v>0</v>
      </c>
      <c r="AK101" s="78" t="n">
        <f aca="false">IF(AND(ISNUMBER($A101),$A101&gt;=AK$6,$A101&lt;=AK$7),IFERROR(AK$10*2/(SQRT(2*PI())*(AK$8+AK$9))*EXP(-0.5*(($A101-AK$5)/IF($A101&lt;AK$5,AK$8,AK$9))^2),0),0)</f>
        <v>0</v>
      </c>
      <c r="AL101" s="78" t="n">
        <f aca="false">IF(AND(ISNUMBER($A101),$A101&gt;=AL$6,$A101&lt;=AL$7),IFERROR(AL$10*2/(SQRT(2*PI())*(AL$8+AL$9))*EXP(-0.5*(($A101-AL$5)/IF($A101&lt;AL$5,AL$8,AL$9))^2),0),0)</f>
        <v>0</v>
      </c>
      <c r="AM101" s="78" t="n">
        <f aca="false">IF(AND(ISNUMBER($A101),$A101&gt;=AM$6,$A101&lt;=AM$7),IFERROR(AM$10*2/(SQRT(2*PI())*(AM$8+AM$9))*EXP(-0.5*(($A101-AM$5)/IF($A101&lt;AM$5,AM$8,AM$9))^2),0),0)</f>
        <v>0</v>
      </c>
      <c r="AN101" s="78" t="n">
        <f aca="false">IF(AND(ISNUMBER($A101),$A101&gt;=AN$6,$A101&lt;=AN$7),IFERROR(AN$10*2/(SQRT(2*PI())*(AN$8+AN$9))*EXP(-0.5*(($A101-AN$5)/IF($A101&lt;AN$5,AN$8,AN$9))^2),0),0)</f>
        <v>0</v>
      </c>
      <c r="AO101" s="78" t="n">
        <f aca="false">IF(AND(ISNUMBER($A101),$A101&gt;=AO$6,$A101&lt;=AO$7),IFERROR(AO$10*2/(SQRT(2*PI())*(AO$8+AO$9))*EXP(-0.5*(($A101-AO$5)/IF($A101&lt;AO$5,AO$8,AO$9))^2),0),0)</f>
        <v>0</v>
      </c>
      <c r="AP101" s="78" t="n">
        <f aca="false">IF(AND(ISNUMBER($A101),$A101&gt;=AP$6,$A101&lt;=AP$7),IFERROR(AP$10*2/(SQRT(2*PI())*(AP$8+AP$9))*EXP(-0.5*(($A101-AP$5)/IF($A101&lt;AP$5,AP$8,AP$9))^2),0),0)</f>
        <v>0</v>
      </c>
      <c r="AQ101" s="78" t="n">
        <f aca="false">IF(AND(ISNUMBER($A101),$A101&gt;=AQ$6,$A101&lt;=AQ$7),IFERROR(AQ$10*2/(SQRT(2*PI())*(AQ$8+AQ$9))*EXP(-0.5*(($A101-AQ$5)/IF($A101&lt;AQ$5,AQ$8,AQ$9))^2),0),0)</f>
        <v>0</v>
      </c>
      <c r="AR101" s="78" t="n">
        <f aca="false">IF(AND(ISNUMBER($A101),$A101&gt;=AR$6,$A101&lt;=AR$7),IFERROR(AR$10*2/(SQRT(2*PI())*(AR$8+AR$9))*EXP(-0.5*(($A101-AR$5)/IF($A101&lt;AR$5,AR$8,AR$9))^2),0),0)</f>
        <v>0</v>
      </c>
      <c r="AS101" s="78" t="n">
        <f aca="false">IF(AND(ISNUMBER($A101),$A101&gt;=AS$6,$A101&lt;=AS$7),IFERROR(AS$10*2/(SQRT(2*PI())*(AS$8+AS$9))*EXP(-0.5*(($A101-AS$5)/IF($A101&lt;AS$5,AS$8,AS$9))^2),0),0)</f>
        <v>0</v>
      </c>
      <c r="AT101" s="78" t="n">
        <f aca="false">IF(AND(ISNUMBER($A101),$A101&gt;=AT$6,$A101&lt;=AT$7),IFERROR(AT$10*2/(SQRT(2*PI())*(AT$8+AT$9))*EXP(-0.5*(($A101-AT$5)/IF($A101&lt;AT$5,AT$8,AT$9))^2),0),0)</f>
        <v>0</v>
      </c>
      <c r="AU101" s="78" t="n">
        <f aca="false">IF(AND(ISNUMBER($A101),$A101&gt;=AU$6,$A101&lt;=AU$7),IFERROR(AU$10*2/(SQRT(2*PI())*(AU$8+AU$9))*EXP(-0.5*(($A101-AU$5)/IF($A101&lt;AU$5,AU$8,AU$9))^2),0),0)</f>
        <v>0</v>
      </c>
      <c r="AV101" s="78" t="n">
        <f aca="false">IF(AND(ISNUMBER($A101),$A101&gt;=AV$6,$A101&lt;=AV$7),IFERROR(AV$10*2/(SQRT(2*PI())*(AV$8+AV$9))*EXP(-0.5*(($A101-AV$5)/IF($A101&lt;AV$5,AV$8,AV$9))^2),0),0)</f>
        <v>0</v>
      </c>
      <c r="AW101" s="78" t="n">
        <f aca="false">IF(AND(ISNUMBER($A101),$A101&gt;=AW$6,$A101&lt;=AW$7),IFERROR(AW$10*2/(SQRT(2*PI())*(AW$8+AW$9))*EXP(-0.5*(($A101-AW$5)/IF($A101&lt;AW$5,AW$8,AW$9))^2),0),0)</f>
        <v>0</v>
      </c>
      <c r="AX101" s="78" t="n">
        <f aca="false">IF(AND(ISNUMBER($A101),$A101&gt;=AX$6,$A101&lt;=AX$7),IFERROR(AX$10*2/(SQRT(2*PI())*(AX$8+AX$9))*EXP(-0.5*(($A101-AX$5)/IF($A101&lt;AX$5,AX$8,AX$9))^2),0),0)</f>
        <v>0</v>
      </c>
      <c r="AY101" s="78" t="n">
        <f aca="false">IF(AND(ISNUMBER($A101),$A101&gt;=AY$6,$A101&lt;=AY$7),IFERROR(AY$10*2/(SQRT(2*PI())*(AY$8+AY$9))*EXP(-0.5*(($A101-AY$5)/IF($A101&lt;AY$5,AY$8,AY$9))^2),0),0)</f>
        <v>0</v>
      </c>
      <c r="AZ101" s="78" t="n">
        <f aca="false">IF(AND(ISNUMBER($A101),$A101&gt;=AZ$6,$A101&lt;=AZ$7),IFERROR(AZ$10*2/(SQRT(2*PI())*(AZ$8+AZ$9))*EXP(-0.5*(($A101-AZ$5)/IF($A101&lt;AZ$5,AZ$8,AZ$9))^2),0),0)</f>
        <v>0</v>
      </c>
      <c r="BA101" s="78" t="n">
        <f aca="false">IF(AND(ISNUMBER($A101),$A101&gt;=BA$6,$A101&lt;=BA$7),IFERROR(BA$10*2/(SQRT(2*PI())*(BA$8+BA$9))*EXP(-0.5*(($A101-BA$5)/IF($A101&lt;BA$5,BA$8,BA$9))^2),0),0)</f>
        <v>0</v>
      </c>
    </row>
    <row r="102" customFormat="false" ht="15" hidden="false" customHeight="false" outlineLevel="0" collapsed="false">
      <c r="A102" s="73" t="str">
        <f aca="false">IF(ISNUMBER('Batch Matches'!D102),'Batch Matches'!D102,"")</f>
        <v/>
      </c>
      <c r="B102" s="78" t="n">
        <f aca="false">SUM(G102:BA102)</f>
        <v>0</v>
      </c>
      <c r="C102" s="78" t="n">
        <f aca="false">MAX(G102:BA102)</f>
        <v>0</v>
      </c>
      <c r="D102" s="72" t="str">
        <f aca="false">IF(B102=0,"",MATCH(C102,G102:BA102,0))</f>
        <v/>
      </c>
      <c r="E102" s="78" t="n">
        <f aca="false">LARGE(G102:BA102,2)</f>
        <v>0</v>
      </c>
      <c r="F102" s="72" t="str">
        <f aca="false">IF(E102=0,"",MATCH(E102,G102:BA102,0))</f>
        <v/>
      </c>
      <c r="G102" s="78" t="n">
        <f aca="false">IF(AND(ISNUMBER($A102),$A102&gt;=G$6,$A102&lt;=G$7),IFERROR(G$10*2/(SQRT(2*PI())*(G$8+G$9))*EXP(-0.5*(($A102-G$5)/IF($A102&lt;G$5,G$8,G$9))^2),0),0)</f>
        <v>0</v>
      </c>
      <c r="H102" s="78" t="n">
        <f aca="false">IF(AND(ISNUMBER($A102),$A102&gt;=H$6,$A102&lt;=H$7),IFERROR(H$10*2/(SQRT(2*PI())*(H$8+H$9))*EXP(-0.5*(($A102-H$5)/IF($A102&lt;H$5,H$8,H$9))^2),0),0)</f>
        <v>0</v>
      </c>
      <c r="I102" s="78" t="n">
        <f aca="false">IF(AND(ISNUMBER($A102),$A102&gt;=I$6,$A102&lt;=I$7),IFERROR(I$10*2/(SQRT(2*PI())*(I$8+I$9))*EXP(-0.5*(($A102-I$5)/IF($A102&lt;I$5,I$8,I$9))^2),0),0)</f>
        <v>0</v>
      </c>
      <c r="J102" s="78" t="n">
        <f aca="false">IF(AND(ISNUMBER($A102),$A102&gt;=J$6,$A102&lt;=J$7),IFERROR(J$10*2/(SQRT(2*PI())*(J$8+J$9))*EXP(-0.5*(($A102-J$5)/IF($A102&lt;J$5,J$8,J$9))^2),0),0)</f>
        <v>0</v>
      </c>
      <c r="K102" s="78" t="n">
        <f aca="false">IF(AND(ISNUMBER($A102),$A102&gt;=K$6,$A102&lt;=K$7),IFERROR(K$10*2/(SQRT(2*PI())*(K$8+K$9))*EXP(-0.5*(($A102-K$5)/IF($A102&lt;K$5,K$8,K$9))^2),0),0)</f>
        <v>0</v>
      </c>
      <c r="L102" s="78" t="n">
        <f aca="false">IF(AND(ISNUMBER($A102),$A102&gt;=L$6,$A102&lt;=L$7),IFERROR(L$10*2/(SQRT(2*PI())*(L$8+L$9))*EXP(-0.5*(($A102-L$5)/IF($A102&lt;L$5,L$8,L$9))^2),0),0)</f>
        <v>0</v>
      </c>
      <c r="M102" s="78" t="n">
        <f aca="false">IF(AND(ISNUMBER($A102),$A102&gt;=M$6,$A102&lt;=M$7),IFERROR(M$10*2/(SQRT(2*PI())*(M$8+M$9))*EXP(-0.5*(($A102-M$5)/IF($A102&lt;M$5,M$8,M$9))^2),0),0)</f>
        <v>0</v>
      </c>
      <c r="N102" s="78" t="n">
        <f aca="false">IF(AND(ISNUMBER($A102),$A102&gt;=N$6,$A102&lt;=N$7),IFERROR(N$10*2/(SQRT(2*PI())*(N$8+N$9))*EXP(-0.5*(($A102-N$5)/IF($A102&lt;N$5,N$8,N$9))^2),0),0)</f>
        <v>0</v>
      </c>
      <c r="O102" s="78" t="n">
        <f aca="false">IF(AND(ISNUMBER($A102),$A102&gt;=O$6,$A102&lt;=O$7),IFERROR(O$10*2/(SQRT(2*PI())*(O$8+O$9))*EXP(-0.5*(($A102-O$5)/IF($A102&lt;O$5,O$8,O$9))^2),0),0)</f>
        <v>0</v>
      </c>
      <c r="P102" s="78" t="n">
        <f aca="false">IF(AND(ISNUMBER($A102),$A102&gt;=P$6,$A102&lt;=P$7),IFERROR(P$10*2/(SQRT(2*PI())*(P$8+P$9))*EXP(-0.5*(($A102-P$5)/IF($A102&lt;P$5,P$8,P$9))^2),0),0)</f>
        <v>0</v>
      </c>
      <c r="Q102" s="78" t="n">
        <f aca="false">IF(AND(ISNUMBER($A102),$A102&gt;=Q$6,$A102&lt;=Q$7),IFERROR(Q$10*2/(SQRT(2*PI())*(Q$8+Q$9))*EXP(-0.5*(($A102-Q$5)/IF($A102&lt;Q$5,Q$8,Q$9))^2),0),0)</f>
        <v>0</v>
      </c>
      <c r="R102" s="78" t="n">
        <f aca="false">IF(AND(ISNUMBER($A102),$A102&gt;=R$6,$A102&lt;=R$7),IFERROR(R$10*2/(SQRT(2*PI())*(R$8+R$9))*EXP(-0.5*(($A102-R$5)/IF($A102&lt;R$5,R$8,R$9))^2),0),0)</f>
        <v>0</v>
      </c>
      <c r="S102" s="78" t="n">
        <f aca="false">IF(AND(ISNUMBER($A102),$A102&gt;=S$6,$A102&lt;=S$7),IFERROR(S$10*2/(SQRT(2*PI())*(S$8+S$9))*EXP(-0.5*(($A102-S$5)/IF($A102&lt;S$5,S$8,S$9))^2),0),0)</f>
        <v>0</v>
      </c>
      <c r="T102" s="78" t="n">
        <f aca="false">IF(AND(ISNUMBER($A102),$A102&gt;=T$6,$A102&lt;=T$7),IFERROR(T$10*2/(SQRT(2*PI())*(T$8+T$9))*EXP(-0.5*(($A102-T$5)/IF($A102&lt;T$5,T$8,T$9))^2),0),0)</f>
        <v>0</v>
      </c>
      <c r="U102" s="78" t="n">
        <f aca="false">IF(AND(ISNUMBER($A102),$A102&gt;=U$6,$A102&lt;=U$7),IFERROR(U$10*2/(SQRT(2*PI())*(U$8+U$9))*EXP(-0.5*(($A102-U$5)/IF($A102&lt;U$5,U$8,U$9))^2),0),0)</f>
        <v>0</v>
      </c>
      <c r="V102" s="78" t="n">
        <f aca="false">IF(AND(ISNUMBER($A102),$A102&gt;=V$6,$A102&lt;=V$7),IFERROR(V$10*2/(SQRT(2*PI())*(V$8+V$9))*EXP(-0.5*(($A102-V$5)/IF($A102&lt;V$5,V$8,V$9))^2),0),0)</f>
        <v>0</v>
      </c>
      <c r="W102" s="78" t="n">
        <f aca="false">IF(AND(ISNUMBER($A102),$A102&gt;=W$6,$A102&lt;=W$7),IFERROR(W$10*2/(SQRT(2*PI())*(W$8+W$9))*EXP(-0.5*(($A102-W$5)/IF($A102&lt;W$5,W$8,W$9))^2),0),0)</f>
        <v>0</v>
      </c>
      <c r="X102" s="78" t="n">
        <f aca="false">IF(AND(ISNUMBER($A102),$A102&gt;=X$6,$A102&lt;=X$7),IFERROR(X$10*2/(SQRT(2*PI())*(X$8+X$9))*EXP(-0.5*(($A102-X$5)/IF($A102&lt;X$5,X$8,X$9))^2),0),0)</f>
        <v>0</v>
      </c>
      <c r="Y102" s="78" t="n">
        <f aca="false">IF(AND(ISNUMBER($A102),$A102&gt;=Y$6,$A102&lt;=Y$7),IFERROR(Y$10*2/(SQRT(2*PI())*(Y$8+Y$9))*EXP(-0.5*(($A102-Y$5)/IF($A102&lt;Y$5,Y$8,Y$9))^2),0),0)</f>
        <v>0</v>
      </c>
      <c r="Z102" s="78" t="n">
        <f aca="false">IF(AND(ISNUMBER($A102),$A102&gt;=Z$6,$A102&lt;=Z$7),IFERROR(Z$10*2/(SQRT(2*PI())*(Z$8+Z$9))*EXP(-0.5*(($A102-Z$5)/IF($A102&lt;Z$5,Z$8,Z$9))^2),0),0)</f>
        <v>0</v>
      </c>
      <c r="AA102" s="78" t="n">
        <f aca="false">IF(AND(ISNUMBER($A102),$A102&gt;=AA$6,$A102&lt;=AA$7),IFERROR(AA$10*2/(SQRT(2*PI())*(AA$8+AA$9))*EXP(-0.5*(($A102-AA$5)/IF($A102&lt;AA$5,AA$8,AA$9))^2),0),0)</f>
        <v>0</v>
      </c>
      <c r="AB102" s="78" t="n">
        <f aca="false">IF(AND(ISNUMBER($A102),$A102&gt;=AB$6,$A102&lt;=AB$7),IFERROR(AB$10*2/(SQRT(2*PI())*(AB$8+AB$9))*EXP(-0.5*(($A102-AB$5)/IF($A102&lt;AB$5,AB$8,AB$9))^2),0),0)</f>
        <v>0</v>
      </c>
      <c r="AC102" s="78" t="n">
        <f aca="false">IF(AND(ISNUMBER($A102),$A102&gt;=AC$6,$A102&lt;=AC$7),IFERROR(AC$10*2/(SQRT(2*PI())*(AC$8+AC$9))*EXP(-0.5*(($A102-AC$5)/IF($A102&lt;AC$5,AC$8,AC$9))^2),0),0)</f>
        <v>0</v>
      </c>
      <c r="AD102" s="78" t="n">
        <f aca="false">IF(AND(ISNUMBER($A102),$A102&gt;=AD$6,$A102&lt;=AD$7),IFERROR(AD$10*2/(SQRT(2*PI())*(AD$8+AD$9))*EXP(-0.5*(($A102-AD$5)/IF($A102&lt;AD$5,AD$8,AD$9))^2),0),0)</f>
        <v>0</v>
      </c>
      <c r="AE102" s="78" t="n">
        <f aca="false">IF(AND(ISNUMBER($A102),$A102&gt;=AE$6,$A102&lt;=AE$7),IFERROR(AE$10*2/(SQRT(2*PI())*(AE$8+AE$9))*EXP(-0.5*(($A102-AE$5)/IF($A102&lt;AE$5,AE$8,AE$9))^2),0),0)</f>
        <v>0</v>
      </c>
      <c r="AF102" s="78" t="n">
        <f aca="false">IF(AND(ISNUMBER($A102),$A102&gt;=AF$6,$A102&lt;=AF$7),IFERROR(AF$10*2/(SQRT(2*PI())*(AF$8+AF$9))*EXP(-0.5*(($A102-AF$5)/IF($A102&lt;AF$5,AF$8,AF$9))^2),0),0)</f>
        <v>0</v>
      </c>
      <c r="AG102" s="78" t="n">
        <f aca="false">IF(AND(ISNUMBER($A102),$A102&gt;=AG$6,$A102&lt;=AG$7),IFERROR(AG$10*2/(SQRT(2*PI())*(AG$8+AG$9))*EXP(-0.5*(($A102-AG$5)/IF($A102&lt;AG$5,AG$8,AG$9))^2),0),0)</f>
        <v>0</v>
      </c>
      <c r="AH102" s="78" t="n">
        <f aca="false">IF(AND(ISNUMBER($A102),$A102&gt;=AH$6,$A102&lt;=AH$7),IFERROR(AH$10*2/(SQRT(2*PI())*(AH$8+AH$9))*EXP(-0.5*(($A102-AH$5)/IF($A102&lt;AH$5,AH$8,AH$9))^2),0),0)</f>
        <v>0</v>
      </c>
      <c r="AI102" s="78" t="n">
        <f aca="false">IF(AND(ISNUMBER($A102),$A102&gt;=AI$6,$A102&lt;=AI$7),IFERROR(AI$10*2/(SQRT(2*PI())*(AI$8+AI$9))*EXP(-0.5*(($A102-AI$5)/IF($A102&lt;AI$5,AI$8,AI$9))^2),0),0)</f>
        <v>0</v>
      </c>
      <c r="AJ102" s="78" t="n">
        <f aca="false">IF(AND(ISNUMBER($A102),$A102&gt;=AJ$6,$A102&lt;=AJ$7),IFERROR(AJ$10*2/(SQRT(2*PI())*(AJ$8+AJ$9))*EXP(-0.5*(($A102-AJ$5)/IF($A102&lt;AJ$5,AJ$8,AJ$9))^2),0),0)</f>
        <v>0</v>
      </c>
      <c r="AK102" s="78" t="n">
        <f aca="false">IF(AND(ISNUMBER($A102),$A102&gt;=AK$6,$A102&lt;=AK$7),IFERROR(AK$10*2/(SQRT(2*PI())*(AK$8+AK$9))*EXP(-0.5*(($A102-AK$5)/IF($A102&lt;AK$5,AK$8,AK$9))^2),0),0)</f>
        <v>0</v>
      </c>
      <c r="AL102" s="78" t="n">
        <f aca="false">IF(AND(ISNUMBER($A102),$A102&gt;=AL$6,$A102&lt;=AL$7),IFERROR(AL$10*2/(SQRT(2*PI())*(AL$8+AL$9))*EXP(-0.5*(($A102-AL$5)/IF($A102&lt;AL$5,AL$8,AL$9))^2),0),0)</f>
        <v>0</v>
      </c>
      <c r="AM102" s="78" t="n">
        <f aca="false">IF(AND(ISNUMBER($A102),$A102&gt;=AM$6,$A102&lt;=AM$7),IFERROR(AM$10*2/(SQRT(2*PI())*(AM$8+AM$9))*EXP(-0.5*(($A102-AM$5)/IF($A102&lt;AM$5,AM$8,AM$9))^2),0),0)</f>
        <v>0</v>
      </c>
      <c r="AN102" s="78" t="n">
        <f aca="false">IF(AND(ISNUMBER($A102),$A102&gt;=AN$6,$A102&lt;=AN$7),IFERROR(AN$10*2/(SQRT(2*PI())*(AN$8+AN$9))*EXP(-0.5*(($A102-AN$5)/IF($A102&lt;AN$5,AN$8,AN$9))^2),0),0)</f>
        <v>0</v>
      </c>
      <c r="AO102" s="78" t="n">
        <f aca="false">IF(AND(ISNUMBER($A102),$A102&gt;=AO$6,$A102&lt;=AO$7),IFERROR(AO$10*2/(SQRT(2*PI())*(AO$8+AO$9))*EXP(-0.5*(($A102-AO$5)/IF($A102&lt;AO$5,AO$8,AO$9))^2),0),0)</f>
        <v>0</v>
      </c>
      <c r="AP102" s="78" t="n">
        <f aca="false">IF(AND(ISNUMBER($A102),$A102&gt;=AP$6,$A102&lt;=AP$7),IFERROR(AP$10*2/(SQRT(2*PI())*(AP$8+AP$9))*EXP(-0.5*(($A102-AP$5)/IF($A102&lt;AP$5,AP$8,AP$9))^2),0),0)</f>
        <v>0</v>
      </c>
      <c r="AQ102" s="78" t="n">
        <f aca="false">IF(AND(ISNUMBER($A102),$A102&gt;=AQ$6,$A102&lt;=AQ$7),IFERROR(AQ$10*2/(SQRT(2*PI())*(AQ$8+AQ$9))*EXP(-0.5*(($A102-AQ$5)/IF($A102&lt;AQ$5,AQ$8,AQ$9))^2),0),0)</f>
        <v>0</v>
      </c>
      <c r="AR102" s="78" t="n">
        <f aca="false">IF(AND(ISNUMBER($A102),$A102&gt;=AR$6,$A102&lt;=AR$7),IFERROR(AR$10*2/(SQRT(2*PI())*(AR$8+AR$9))*EXP(-0.5*(($A102-AR$5)/IF($A102&lt;AR$5,AR$8,AR$9))^2),0),0)</f>
        <v>0</v>
      </c>
      <c r="AS102" s="78" t="n">
        <f aca="false">IF(AND(ISNUMBER($A102),$A102&gt;=AS$6,$A102&lt;=AS$7),IFERROR(AS$10*2/(SQRT(2*PI())*(AS$8+AS$9))*EXP(-0.5*(($A102-AS$5)/IF($A102&lt;AS$5,AS$8,AS$9))^2),0),0)</f>
        <v>0</v>
      </c>
      <c r="AT102" s="78" t="n">
        <f aca="false">IF(AND(ISNUMBER($A102),$A102&gt;=AT$6,$A102&lt;=AT$7),IFERROR(AT$10*2/(SQRT(2*PI())*(AT$8+AT$9))*EXP(-0.5*(($A102-AT$5)/IF($A102&lt;AT$5,AT$8,AT$9))^2),0),0)</f>
        <v>0</v>
      </c>
      <c r="AU102" s="78" t="n">
        <f aca="false">IF(AND(ISNUMBER($A102),$A102&gt;=AU$6,$A102&lt;=AU$7),IFERROR(AU$10*2/(SQRT(2*PI())*(AU$8+AU$9))*EXP(-0.5*(($A102-AU$5)/IF($A102&lt;AU$5,AU$8,AU$9))^2),0),0)</f>
        <v>0</v>
      </c>
      <c r="AV102" s="78" t="n">
        <f aca="false">IF(AND(ISNUMBER($A102),$A102&gt;=AV$6,$A102&lt;=AV$7),IFERROR(AV$10*2/(SQRT(2*PI())*(AV$8+AV$9))*EXP(-0.5*(($A102-AV$5)/IF($A102&lt;AV$5,AV$8,AV$9))^2),0),0)</f>
        <v>0</v>
      </c>
      <c r="AW102" s="78" t="n">
        <f aca="false">IF(AND(ISNUMBER($A102),$A102&gt;=AW$6,$A102&lt;=AW$7),IFERROR(AW$10*2/(SQRT(2*PI())*(AW$8+AW$9))*EXP(-0.5*(($A102-AW$5)/IF($A102&lt;AW$5,AW$8,AW$9))^2),0),0)</f>
        <v>0</v>
      </c>
      <c r="AX102" s="78" t="n">
        <f aca="false">IF(AND(ISNUMBER($A102),$A102&gt;=AX$6,$A102&lt;=AX$7),IFERROR(AX$10*2/(SQRT(2*PI())*(AX$8+AX$9))*EXP(-0.5*(($A102-AX$5)/IF($A102&lt;AX$5,AX$8,AX$9))^2),0),0)</f>
        <v>0</v>
      </c>
      <c r="AY102" s="78" t="n">
        <f aca="false">IF(AND(ISNUMBER($A102),$A102&gt;=AY$6,$A102&lt;=AY$7),IFERROR(AY$10*2/(SQRT(2*PI())*(AY$8+AY$9))*EXP(-0.5*(($A102-AY$5)/IF($A102&lt;AY$5,AY$8,AY$9))^2),0),0)</f>
        <v>0</v>
      </c>
      <c r="AZ102" s="78" t="n">
        <f aca="false">IF(AND(ISNUMBER($A102),$A102&gt;=AZ$6,$A102&lt;=AZ$7),IFERROR(AZ$10*2/(SQRT(2*PI())*(AZ$8+AZ$9))*EXP(-0.5*(($A102-AZ$5)/IF($A102&lt;AZ$5,AZ$8,AZ$9))^2),0),0)</f>
        <v>0</v>
      </c>
      <c r="BA102" s="78" t="n">
        <f aca="false">IF(AND(ISNUMBER($A102),$A102&gt;=BA$6,$A102&lt;=BA$7),IFERROR(BA$10*2/(SQRT(2*PI())*(BA$8+BA$9))*EXP(-0.5*(($A102-BA$5)/IF($A102&lt;BA$5,BA$8,BA$9))^2),0),0)</f>
        <v>0</v>
      </c>
    </row>
    <row r="103" customFormat="false" ht="15" hidden="false" customHeight="false" outlineLevel="0" collapsed="false">
      <c r="A103" s="73" t="str">
        <f aca="false">IF(ISNUMBER('Batch Matches'!D103),'Batch Matches'!D103,"")</f>
        <v/>
      </c>
      <c r="B103" s="78" t="n">
        <f aca="false">SUM(G103:BA103)</f>
        <v>0</v>
      </c>
      <c r="C103" s="78" t="n">
        <f aca="false">MAX(G103:BA103)</f>
        <v>0</v>
      </c>
      <c r="D103" s="72" t="str">
        <f aca="false">IF(B103=0,"",MATCH(C103,G103:BA103,0))</f>
        <v/>
      </c>
      <c r="E103" s="78" t="n">
        <f aca="false">LARGE(G103:BA103,2)</f>
        <v>0</v>
      </c>
      <c r="F103" s="72" t="str">
        <f aca="false">IF(E103=0,"",MATCH(E103,G103:BA103,0))</f>
        <v/>
      </c>
      <c r="G103" s="78" t="n">
        <f aca="false">IF(AND(ISNUMBER($A103),$A103&gt;=G$6,$A103&lt;=G$7),IFERROR(G$10*2/(SQRT(2*PI())*(G$8+G$9))*EXP(-0.5*(($A103-G$5)/IF($A103&lt;G$5,G$8,G$9))^2),0),0)</f>
        <v>0</v>
      </c>
      <c r="H103" s="78" t="n">
        <f aca="false">IF(AND(ISNUMBER($A103),$A103&gt;=H$6,$A103&lt;=H$7),IFERROR(H$10*2/(SQRT(2*PI())*(H$8+H$9))*EXP(-0.5*(($A103-H$5)/IF($A103&lt;H$5,H$8,H$9))^2),0),0)</f>
        <v>0</v>
      </c>
      <c r="I103" s="78" t="n">
        <f aca="false">IF(AND(ISNUMBER($A103),$A103&gt;=I$6,$A103&lt;=I$7),IFERROR(I$10*2/(SQRT(2*PI())*(I$8+I$9))*EXP(-0.5*(($A103-I$5)/IF($A103&lt;I$5,I$8,I$9))^2),0),0)</f>
        <v>0</v>
      </c>
      <c r="J103" s="78" t="n">
        <f aca="false">IF(AND(ISNUMBER($A103),$A103&gt;=J$6,$A103&lt;=J$7),IFERROR(J$10*2/(SQRT(2*PI())*(J$8+J$9))*EXP(-0.5*(($A103-J$5)/IF($A103&lt;J$5,J$8,J$9))^2),0),0)</f>
        <v>0</v>
      </c>
      <c r="K103" s="78" t="n">
        <f aca="false">IF(AND(ISNUMBER($A103),$A103&gt;=K$6,$A103&lt;=K$7),IFERROR(K$10*2/(SQRT(2*PI())*(K$8+K$9))*EXP(-0.5*(($A103-K$5)/IF($A103&lt;K$5,K$8,K$9))^2),0),0)</f>
        <v>0</v>
      </c>
      <c r="L103" s="78" t="n">
        <f aca="false">IF(AND(ISNUMBER($A103),$A103&gt;=L$6,$A103&lt;=L$7),IFERROR(L$10*2/(SQRT(2*PI())*(L$8+L$9))*EXP(-0.5*(($A103-L$5)/IF($A103&lt;L$5,L$8,L$9))^2),0),0)</f>
        <v>0</v>
      </c>
      <c r="M103" s="78" t="n">
        <f aca="false">IF(AND(ISNUMBER($A103),$A103&gt;=M$6,$A103&lt;=M$7),IFERROR(M$10*2/(SQRT(2*PI())*(M$8+M$9))*EXP(-0.5*(($A103-M$5)/IF($A103&lt;M$5,M$8,M$9))^2),0),0)</f>
        <v>0</v>
      </c>
      <c r="N103" s="78" t="n">
        <f aca="false">IF(AND(ISNUMBER($A103),$A103&gt;=N$6,$A103&lt;=N$7),IFERROR(N$10*2/(SQRT(2*PI())*(N$8+N$9))*EXP(-0.5*(($A103-N$5)/IF($A103&lt;N$5,N$8,N$9))^2),0),0)</f>
        <v>0</v>
      </c>
      <c r="O103" s="78" t="n">
        <f aca="false">IF(AND(ISNUMBER($A103),$A103&gt;=O$6,$A103&lt;=O$7),IFERROR(O$10*2/(SQRT(2*PI())*(O$8+O$9))*EXP(-0.5*(($A103-O$5)/IF($A103&lt;O$5,O$8,O$9))^2),0),0)</f>
        <v>0</v>
      </c>
      <c r="P103" s="78" t="n">
        <f aca="false">IF(AND(ISNUMBER($A103),$A103&gt;=P$6,$A103&lt;=P$7),IFERROR(P$10*2/(SQRT(2*PI())*(P$8+P$9))*EXP(-0.5*(($A103-P$5)/IF($A103&lt;P$5,P$8,P$9))^2),0),0)</f>
        <v>0</v>
      </c>
      <c r="Q103" s="78" t="n">
        <f aca="false">IF(AND(ISNUMBER($A103),$A103&gt;=Q$6,$A103&lt;=Q$7),IFERROR(Q$10*2/(SQRT(2*PI())*(Q$8+Q$9))*EXP(-0.5*(($A103-Q$5)/IF($A103&lt;Q$5,Q$8,Q$9))^2),0),0)</f>
        <v>0</v>
      </c>
      <c r="R103" s="78" t="n">
        <f aca="false">IF(AND(ISNUMBER($A103),$A103&gt;=R$6,$A103&lt;=R$7),IFERROR(R$10*2/(SQRT(2*PI())*(R$8+R$9))*EXP(-0.5*(($A103-R$5)/IF($A103&lt;R$5,R$8,R$9))^2),0),0)</f>
        <v>0</v>
      </c>
      <c r="S103" s="78" t="n">
        <f aca="false">IF(AND(ISNUMBER($A103),$A103&gt;=S$6,$A103&lt;=S$7),IFERROR(S$10*2/(SQRT(2*PI())*(S$8+S$9))*EXP(-0.5*(($A103-S$5)/IF($A103&lt;S$5,S$8,S$9))^2),0),0)</f>
        <v>0</v>
      </c>
      <c r="T103" s="78" t="n">
        <f aca="false">IF(AND(ISNUMBER($A103),$A103&gt;=T$6,$A103&lt;=T$7),IFERROR(T$10*2/(SQRT(2*PI())*(T$8+T$9))*EXP(-0.5*(($A103-T$5)/IF($A103&lt;T$5,T$8,T$9))^2),0),0)</f>
        <v>0</v>
      </c>
      <c r="U103" s="78" t="n">
        <f aca="false">IF(AND(ISNUMBER($A103),$A103&gt;=U$6,$A103&lt;=U$7),IFERROR(U$10*2/(SQRT(2*PI())*(U$8+U$9))*EXP(-0.5*(($A103-U$5)/IF($A103&lt;U$5,U$8,U$9))^2),0),0)</f>
        <v>0</v>
      </c>
      <c r="V103" s="78" t="n">
        <f aca="false">IF(AND(ISNUMBER($A103),$A103&gt;=V$6,$A103&lt;=V$7),IFERROR(V$10*2/(SQRT(2*PI())*(V$8+V$9))*EXP(-0.5*(($A103-V$5)/IF($A103&lt;V$5,V$8,V$9))^2),0),0)</f>
        <v>0</v>
      </c>
      <c r="W103" s="78" t="n">
        <f aca="false">IF(AND(ISNUMBER($A103),$A103&gt;=W$6,$A103&lt;=W$7),IFERROR(W$10*2/(SQRT(2*PI())*(W$8+W$9))*EXP(-0.5*(($A103-W$5)/IF($A103&lt;W$5,W$8,W$9))^2),0),0)</f>
        <v>0</v>
      </c>
      <c r="X103" s="78" t="n">
        <f aca="false">IF(AND(ISNUMBER($A103),$A103&gt;=X$6,$A103&lt;=X$7),IFERROR(X$10*2/(SQRT(2*PI())*(X$8+X$9))*EXP(-0.5*(($A103-X$5)/IF($A103&lt;X$5,X$8,X$9))^2),0),0)</f>
        <v>0</v>
      </c>
      <c r="Y103" s="78" t="n">
        <f aca="false">IF(AND(ISNUMBER($A103),$A103&gt;=Y$6,$A103&lt;=Y$7),IFERROR(Y$10*2/(SQRT(2*PI())*(Y$8+Y$9))*EXP(-0.5*(($A103-Y$5)/IF($A103&lt;Y$5,Y$8,Y$9))^2),0),0)</f>
        <v>0</v>
      </c>
      <c r="Z103" s="78" t="n">
        <f aca="false">IF(AND(ISNUMBER($A103),$A103&gt;=Z$6,$A103&lt;=Z$7),IFERROR(Z$10*2/(SQRT(2*PI())*(Z$8+Z$9))*EXP(-0.5*(($A103-Z$5)/IF($A103&lt;Z$5,Z$8,Z$9))^2),0),0)</f>
        <v>0</v>
      </c>
      <c r="AA103" s="78" t="n">
        <f aca="false">IF(AND(ISNUMBER($A103),$A103&gt;=AA$6,$A103&lt;=AA$7),IFERROR(AA$10*2/(SQRT(2*PI())*(AA$8+AA$9))*EXP(-0.5*(($A103-AA$5)/IF($A103&lt;AA$5,AA$8,AA$9))^2),0),0)</f>
        <v>0</v>
      </c>
      <c r="AB103" s="78" t="n">
        <f aca="false">IF(AND(ISNUMBER($A103),$A103&gt;=AB$6,$A103&lt;=AB$7),IFERROR(AB$10*2/(SQRT(2*PI())*(AB$8+AB$9))*EXP(-0.5*(($A103-AB$5)/IF($A103&lt;AB$5,AB$8,AB$9))^2),0),0)</f>
        <v>0</v>
      </c>
      <c r="AC103" s="78" t="n">
        <f aca="false">IF(AND(ISNUMBER($A103),$A103&gt;=AC$6,$A103&lt;=AC$7),IFERROR(AC$10*2/(SQRT(2*PI())*(AC$8+AC$9))*EXP(-0.5*(($A103-AC$5)/IF($A103&lt;AC$5,AC$8,AC$9))^2),0),0)</f>
        <v>0</v>
      </c>
      <c r="AD103" s="78" t="n">
        <f aca="false">IF(AND(ISNUMBER($A103),$A103&gt;=AD$6,$A103&lt;=AD$7),IFERROR(AD$10*2/(SQRT(2*PI())*(AD$8+AD$9))*EXP(-0.5*(($A103-AD$5)/IF($A103&lt;AD$5,AD$8,AD$9))^2),0),0)</f>
        <v>0</v>
      </c>
      <c r="AE103" s="78" t="n">
        <f aca="false">IF(AND(ISNUMBER($A103),$A103&gt;=AE$6,$A103&lt;=AE$7),IFERROR(AE$10*2/(SQRT(2*PI())*(AE$8+AE$9))*EXP(-0.5*(($A103-AE$5)/IF($A103&lt;AE$5,AE$8,AE$9))^2),0),0)</f>
        <v>0</v>
      </c>
      <c r="AF103" s="78" t="n">
        <f aca="false">IF(AND(ISNUMBER($A103),$A103&gt;=AF$6,$A103&lt;=AF$7),IFERROR(AF$10*2/(SQRT(2*PI())*(AF$8+AF$9))*EXP(-0.5*(($A103-AF$5)/IF($A103&lt;AF$5,AF$8,AF$9))^2),0),0)</f>
        <v>0</v>
      </c>
      <c r="AG103" s="78" t="n">
        <f aca="false">IF(AND(ISNUMBER($A103),$A103&gt;=AG$6,$A103&lt;=AG$7),IFERROR(AG$10*2/(SQRT(2*PI())*(AG$8+AG$9))*EXP(-0.5*(($A103-AG$5)/IF($A103&lt;AG$5,AG$8,AG$9))^2),0),0)</f>
        <v>0</v>
      </c>
      <c r="AH103" s="78" t="n">
        <f aca="false">IF(AND(ISNUMBER($A103),$A103&gt;=AH$6,$A103&lt;=AH$7),IFERROR(AH$10*2/(SQRT(2*PI())*(AH$8+AH$9))*EXP(-0.5*(($A103-AH$5)/IF($A103&lt;AH$5,AH$8,AH$9))^2),0),0)</f>
        <v>0</v>
      </c>
      <c r="AI103" s="78" t="n">
        <f aca="false">IF(AND(ISNUMBER($A103),$A103&gt;=AI$6,$A103&lt;=AI$7),IFERROR(AI$10*2/(SQRT(2*PI())*(AI$8+AI$9))*EXP(-0.5*(($A103-AI$5)/IF($A103&lt;AI$5,AI$8,AI$9))^2),0),0)</f>
        <v>0</v>
      </c>
      <c r="AJ103" s="78" t="n">
        <f aca="false">IF(AND(ISNUMBER($A103),$A103&gt;=AJ$6,$A103&lt;=AJ$7),IFERROR(AJ$10*2/(SQRT(2*PI())*(AJ$8+AJ$9))*EXP(-0.5*(($A103-AJ$5)/IF($A103&lt;AJ$5,AJ$8,AJ$9))^2),0),0)</f>
        <v>0</v>
      </c>
      <c r="AK103" s="78" t="n">
        <f aca="false">IF(AND(ISNUMBER($A103),$A103&gt;=AK$6,$A103&lt;=AK$7),IFERROR(AK$10*2/(SQRT(2*PI())*(AK$8+AK$9))*EXP(-0.5*(($A103-AK$5)/IF($A103&lt;AK$5,AK$8,AK$9))^2),0),0)</f>
        <v>0</v>
      </c>
      <c r="AL103" s="78" t="n">
        <f aca="false">IF(AND(ISNUMBER($A103),$A103&gt;=AL$6,$A103&lt;=AL$7),IFERROR(AL$10*2/(SQRT(2*PI())*(AL$8+AL$9))*EXP(-0.5*(($A103-AL$5)/IF($A103&lt;AL$5,AL$8,AL$9))^2),0),0)</f>
        <v>0</v>
      </c>
      <c r="AM103" s="78" t="n">
        <f aca="false">IF(AND(ISNUMBER($A103),$A103&gt;=AM$6,$A103&lt;=AM$7),IFERROR(AM$10*2/(SQRT(2*PI())*(AM$8+AM$9))*EXP(-0.5*(($A103-AM$5)/IF($A103&lt;AM$5,AM$8,AM$9))^2),0),0)</f>
        <v>0</v>
      </c>
      <c r="AN103" s="78" t="n">
        <f aca="false">IF(AND(ISNUMBER($A103),$A103&gt;=AN$6,$A103&lt;=AN$7),IFERROR(AN$10*2/(SQRT(2*PI())*(AN$8+AN$9))*EXP(-0.5*(($A103-AN$5)/IF($A103&lt;AN$5,AN$8,AN$9))^2),0),0)</f>
        <v>0</v>
      </c>
      <c r="AO103" s="78" t="n">
        <f aca="false">IF(AND(ISNUMBER($A103),$A103&gt;=AO$6,$A103&lt;=AO$7),IFERROR(AO$10*2/(SQRT(2*PI())*(AO$8+AO$9))*EXP(-0.5*(($A103-AO$5)/IF($A103&lt;AO$5,AO$8,AO$9))^2),0),0)</f>
        <v>0</v>
      </c>
      <c r="AP103" s="78" t="n">
        <f aca="false">IF(AND(ISNUMBER($A103),$A103&gt;=AP$6,$A103&lt;=AP$7),IFERROR(AP$10*2/(SQRT(2*PI())*(AP$8+AP$9))*EXP(-0.5*(($A103-AP$5)/IF($A103&lt;AP$5,AP$8,AP$9))^2),0),0)</f>
        <v>0</v>
      </c>
      <c r="AQ103" s="78" t="n">
        <f aca="false">IF(AND(ISNUMBER($A103),$A103&gt;=AQ$6,$A103&lt;=AQ$7),IFERROR(AQ$10*2/(SQRT(2*PI())*(AQ$8+AQ$9))*EXP(-0.5*(($A103-AQ$5)/IF($A103&lt;AQ$5,AQ$8,AQ$9))^2),0),0)</f>
        <v>0</v>
      </c>
      <c r="AR103" s="78" t="n">
        <f aca="false">IF(AND(ISNUMBER($A103),$A103&gt;=AR$6,$A103&lt;=AR$7),IFERROR(AR$10*2/(SQRT(2*PI())*(AR$8+AR$9))*EXP(-0.5*(($A103-AR$5)/IF($A103&lt;AR$5,AR$8,AR$9))^2),0),0)</f>
        <v>0</v>
      </c>
      <c r="AS103" s="78" t="n">
        <f aca="false">IF(AND(ISNUMBER($A103),$A103&gt;=AS$6,$A103&lt;=AS$7),IFERROR(AS$10*2/(SQRT(2*PI())*(AS$8+AS$9))*EXP(-0.5*(($A103-AS$5)/IF($A103&lt;AS$5,AS$8,AS$9))^2),0),0)</f>
        <v>0</v>
      </c>
      <c r="AT103" s="78" t="n">
        <f aca="false">IF(AND(ISNUMBER($A103),$A103&gt;=AT$6,$A103&lt;=AT$7),IFERROR(AT$10*2/(SQRT(2*PI())*(AT$8+AT$9))*EXP(-0.5*(($A103-AT$5)/IF($A103&lt;AT$5,AT$8,AT$9))^2),0),0)</f>
        <v>0</v>
      </c>
      <c r="AU103" s="78" t="n">
        <f aca="false">IF(AND(ISNUMBER($A103),$A103&gt;=AU$6,$A103&lt;=AU$7),IFERROR(AU$10*2/(SQRT(2*PI())*(AU$8+AU$9))*EXP(-0.5*(($A103-AU$5)/IF($A103&lt;AU$5,AU$8,AU$9))^2),0),0)</f>
        <v>0</v>
      </c>
      <c r="AV103" s="78" t="n">
        <f aca="false">IF(AND(ISNUMBER($A103),$A103&gt;=AV$6,$A103&lt;=AV$7),IFERROR(AV$10*2/(SQRT(2*PI())*(AV$8+AV$9))*EXP(-0.5*(($A103-AV$5)/IF($A103&lt;AV$5,AV$8,AV$9))^2),0),0)</f>
        <v>0</v>
      </c>
      <c r="AW103" s="78" t="n">
        <f aca="false">IF(AND(ISNUMBER($A103),$A103&gt;=AW$6,$A103&lt;=AW$7),IFERROR(AW$10*2/(SQRT(2*PI())*(AW$8+AW$9))*EXP(-0.5*(($A103-AW$5)/IF($A103&lt;AW$5,AW$8,AW$9))^2),0),0)</f>
        <v>0</v>
      </c>
      <c r="AX103" s="78" t="n">
        <f aca="false">IF(AND(ISNUMBER($A103),$A103&gt;=AX$6,$A103&lt;=AX$7),IFERROR(AX$10*2/(SQRT(2*PI())*(AX$8+AX$9))*EXP(-0.5*(($A103-AX$5)/IF($A103&lt;AX$5,AX$8,AX$9))^2),0),0)</f>
        <v>0</v>
      </c>
      <c r="AY103" s="78" t="n">
        <f aca="false">IF(AND(ISNUMBER($A103),$A103&gt;=AY$6,$A103&lt;=AY$7),IFERROR(AY$10*2/(SQRT(2*PI())*(AY$8+AY$9))*EXP(-0.5*(($A103-AY$5)/IF($A103&lt;AY$5,AY$8,AY$9))^2),0),0)</f>
        <v>0</v>
      </c>
      <c r="AZ103" s="78" t="n">
        <f aca="false">IF(AND(ISNUMBER($A103),$A103&gt;=AZ$6,$A103&lt;=AZ$7),IFERROR(AZ$10*2/(SQRT(2*PI())*(AZ$8+AZ$9))*EXP(-0.5*(($A103-AZ$5)/IF($A103&lt;AZ$5,AZ$8,AZ$9))^2),0),0)</f>
        <v>0</v>
      </c>
      <c r="BA103" s="78" t="n">
        <f aca="false">IF(AND(ISNUMBER($A103),$A103&gt;=BA$6,$A103&lt;=BA$7),IFERROR(BA$10*2/(SQRT(2*PI())*(BA$8+BA$9))*EXP(-0.5*(($A103-BA$5)/IF($A103&lt;BA$5,BA$8,BA$9))^2),0),0)</f>
        <v>0</v>
      </c>
    </row>
    <row r="104" customFormat="false" ht="15" hidden="false" customHeight="false" outlineLevel="0" collapsed="false">
      <c r="A104" s="73" t="str">
        <f aca="false">IF(ISNUMBER('Batch Matches'!D104),'Batch Matches'!D104,"")</f>
        <v/>
      </c>
      <c r="B104" s="78" t="n">
        <f aca="false">SUM(G104:BA104)</f>
        <v>0</v>
      </c>
      <c r="C104" s="78" t="n">
        <f aca="false">MAX(G104:BA104)</f>
        <v>0</v>
      </c>
      <c r="D104" s="72" t="str">
        <f aca="false">IF(B104=0,"",MATCH(C104,G104:BA104,0))</f>
        <v/>
      </c>
      <c r="E104" s="78" t="n">
        <f aca="false">LARGE(G104:BA104,2)</f>
        <v>0</v>
      </c>
      <c r="F104" s="72" t="str">
        <f aca="false">IF(E104=0,"",MATCH(E104,G104:BA104,0))</f>
        <v/>
      </c>
      <c r="G104" s="78" t="n">
        <f aca="false">IF(AND(ISNUMBER($A104),$A104&gt;=G$6,$A104&lt;=G$7),IFERROR(G$10*2/(SQRT(2*PI())*(G$8+G$9))*EXP(-0.5*(($A104-G$5)/IF($A104&lt;G$5,G$8,G$9))^2),0),0)</f>
        <v>0</v>
      </c>
      <c r="H104" s="78" t="n">
        <f aca="false">IF(AND(ISNUMBER($A104),$A104&gt;=H$6,$A104&lt;=H$7),IFERROR(H$10*2/(SQRT(2*PI())*(H$8+H$9))*EXP(-0.5*(($A104-H$5)/IF($A104&lt;H$5,H$8,H$9))^2),0),0)</f>
        <v>0</v>
      </c>
      <c r="I104" s="78" t="n">
        <f aca="false">IF(AND(ISNUMBER($A104),$A104&gt;=I$6,$A104&lt;=I$7),IFERROR(I$10*2/(SQRT(2*PI())*(I$8+I$9))*EXP(-0.5*(($A104-I$5)/IF($A104&lt;I$5,I$8,I$9))^2),0),0)</f>
        <v>0</v>
      </c>
      <c r="J104" s="78" t="n">
        <f aca="false">IF(AND(ISNUMBER($A104),$A104&gt;=J$6,$A104&lt;=J$7),IFERROR(J$10*2/(SQRT(2*PI())*(J$8+J$9))*EXP(-0.5*(($A104-J$5)/IF($A104&lt;J$5,J$8,J$9))^2),0),0)</f>
        <v>0</v>
      </c>
      <c r="K104" s="78" t="n">
        <f aca="false">IF(AND(ISNUMBER($A104),$A104&gt;=K$6,$A104&lt;=K$7),IFERROR(K$10*2/(SQRT(2*PI())*(K$8+K$9))*EXP(-0.5*(($A104-K$5)/IF($A104&lt;K$5,K$8,K$9))^2),0),0)</f>
        <v>0</v>
      </c>
      <c r="L104" s="78" t="n">
        <f aca="false">IF(AND(ISNUMBER($A104),$A104&gt;=L$6,$A104&lt;=L$7),IFERROR(L$10*2/(SQRT(2*PI())*(L$8+L$9))*EXP(-0.5*(($A104-L$5)/IF($A104&lt;L$5,L$8,L$9))^2),0),0)</f>
        <v>0</v>
      </c>
      <c r="M104" s="78" t="n">
        <f aca="false">IF(AND(ISNUMBER($A104),$A104&gt;=M$6,$A104&lt;=M$7),IFERROR(M$10*2/(SQRT(2*PI())*(M$8+M$9))*EXP(-0.5*(($A104-M$5)/IF($A104&lt;M$5,M$8,M$9))^2),0),0)</f>
        <v>0</v>
      </c>
      <c r="N104" s="78" t="n">
        <f aca="false">IF(AND(ISNUMBER($A104),$A104&gt;=N$6,$A104&lt;=N$7),IFERROR(N$10*2/(SQRT(2*PI())*(N$8+N$9))*EXP(-0.5*(($A104-N$5)/IF($A104&lt;N$5,N$8,N$9))^2),0),0)</f>
        <v>0</v>
      </c>
      <c r="O104" s="78" t="n">
        <f aca="false">IF(AND(ISNUMBER($A104),$A104&gt;=O$6,$A104&lt;=O$7),IFERROR(O$10*2/(SQRT(2*PI())*(O$8+O$9))*EXP(-0.5*(($A104-O$5)/IF($A104&lt;O$5,O$8,O$9))^2),0),0)</f>
        <v>0</v>
      </c>
      <c r="P104" s="78" t="n">
        <f aca="false">IF(AND(ISNUMBER($A104),$A104&gt;=P$6,$A104&lt;=P$7),IFERROR(P$10*2/(SQRT(2*PI())*(P$8+P$9))*EXP(-0.5*(($A104-P$5)/IF($A104&lt;P$5,P$8,P$9))^2),0),0)</f>
        <v>0</v>
      </c>
      <c r="Q104" s="78" t="n">
        <f aca="false">IF(AND(ISNUMBER($A104),$A104&gt;=Q$6,$A104&lt;=Q$7),IFERROR(Q$10*2/(SQRT(2*PI())*(Q$8+Q$9))*EXP(-0.5*(($A104-Q$5)/IF($A104&lt;Q$5,Q$8,Q$9))^2),0),0)</f>
        <v>0</v>
      </c>
      <c r="R104" s="78" t="n">
        <f aca="false">IF(AND(ISNUMBER($A104),$A104&gt;=R$6,$A104&lt;=R$7),IFERROR(R$10*2/(SQRT(2*PI())*(R$8+R$9))*EXP(-0.5*(($A104-R$5)/IF($A104&lt;R$5,R$8,R$9))^2),0),0)</f>
        <v>0</v>
      </c>
      <c r="S104" s="78" t="n">
        <f aca="false">IF(AND(ISNUMBER($A104),$A104&gt;=S$6,$A104&lt;=S$7),IFERROR(S$10*2/(SQRT(2*PI())*(S$8+S$9))*EXP(-0.5*(($A104-S$5)/IF($A104&lt;S$5,S$8,S$9))^2),0),0)</f>
        <v>0</v>
      </c>
      <c r="T104" s="78" t="n">
        <f aca="false">IF(AND(ISNUMBER($A104),$A104&gt;=T$6,$A104&lt;=T$7),IFERROR(T$10*2/(SQRT(2*PI())*(T$8+T$9))*EXP(-0.5*(($A104-T$5)/IF($A104&lt;T$5,T$8,T$9))^2),0),0)</f>
        <v>0</v>
      </c>
      <c r="U104" s="78" t="n">
        <f aca="false">IF(AND(ISNUMBER($A104),$A104&gt;=U$6,$A104&lt;=U$7),IFERROR(U$10*2/(SQRT(2*PI())*(U$8+U$9))*EXP(-0.5*(($A104-U$5)/IF($A104&lt;U$5,U$8,U$9))^2),0),0)</f>
        <v>0</v>
      </c>
      <c r="V104" s="78" t="n">
        <f aca="false">IF(AND(ISNUMBER($A104),$A104&gt;=V$6,$A104&lt;=V$7),IFERROR(V$10*2/(SQRT(2*PI())*(V$8+V$9))*EXP(-0.5*(($A104-V$5)/IF($A104&lt;V$5,V$8,V$9))^2),0),0)</f>
        <v>0</v>
      </c>
      <c r="W104" s="78" t="n">
        <f aca="false">IF(AND(ISNUMBER($A104),$A104&gt;=W$6,$A104&lt;=W$7),IFERROR(W$10*2/(SQRT(2*PI())*(W$8+W$9))*EXP(-0.5*(($A104-W$5)/IF($A104&lt;W$5,W$8,W$9))^2),0),0)</f>
        <v>0</v>
      </c>
      <c r="X104" s="78" t="n">
        <f aca="false">IF(AND(ISNUMBER($A104),$A104&gt;=X$6,$A104&lt;=X$7),IFERROR(X$10*2/(SQRT(2*PI())*(X$8+X$9))*EXP(-0.5*(($A104-X$5)/IF($A104&lt;X$5,X$8,X$9))^2),0),0)</f>
        <v>0</v>
      </c>
      <c r="Y104" s="78" t="n">
        <f aca="false">IF(AND(ISNUMBER($A104),$A104&gt;=Y$6,$A104&lt;=Y$7),IFERROR(Y$10*2/(SQRT(2*PI())*(Y$8+Y$9))*EXP(-0.5*(($A104-Y$5)/IF($A104&lt;Y$5,Y$8,Y$9))^2),0),0)</f>
        <v>0</v>
      </c>
      <c r="Z104" s="78" t="n">
        <f aca="false">IF(AND(ISNUMBER($A104),$A104&gt;=Z$6,$A104&lt;=Z$7),IFERROR(Z$10*2/(SQRT(2*PI())*(Z$8+Z$9))*EXP(-0.5*(($A104-Z$5)/IF($A104&lt;Z$5,Z$8,Z$9))^2),0),0)</f>
        <v>0</v>
      </c>
      <c r="AA104" s="78" t="n">
        <f aca="false">IF(AND(ISNUMBER($A104),$A104&gt;=AA$6,$A104&lt;=AA$7),IFERROR(AA$10*2/(SQRT(2*PI())*(AA$8+AA$9))*EXP(-0.5*(($A104-AA$5)/IF($A104&lt;AA$5,AA$8,AA$9))^2),0),0)</f>
        <v>0</v>
      </c>
      <c r="AB104" s="78" t="n">
        <f aca="false">IF(AND(ISNUMBER($A104),$A104&gt;=AB$6,$A104&lt;=AB$7),IFERROR(AB$10*2/(SQRT(2*PI())*(AB$8+AB$9))*EXP(-0.5*(($A104-AB$5)/IF($A104&lt;AB$5,AB$8,AB$9))^2),0),0)</f>
        <v>0</v>
      </c>
      <c r="AC104" s="78" t="n">
        <f aca="false">IF(AND(ISNUMBER($A104),$A104&gt;=AC$6,$A104&lt;=AC$7),IFERROR(AC$10*2/(SQRT(2*PI())*(AC$8+AC$9))*EXP(-0.5*(($A104-AC$5)/IF($A104&lt;AC$5,AC$8,AC$9))^2),0),0)</f>
        <v>0</v>
      </c>
      <c r="AD104" s="78" t="n">
        <f aca="false">IF(AND(ISNUMBER($A104),$A104&gt;=AD$6,$A104&lt;=AD$7),IFERROR(AD$10*2/(SQRT(2*PI())*(AD$8+AD$9))*EXP(-0.5*(($A104-AD$5)/IF($A104&lt;AD$5,AD$8,AD$9))^2),0),0)</f>
        <v>0</v>
      </c>
      <c r="AE104" s="78" t="n">
        <f aca="false">IF(AND(ISNUMBER($A104),$A104&gt;=AE$6,$A104&lt;=AE$7),IFERROR(AE$10*2/(SQRT(2*PI())*(AE$8+AE$9))*EXP(-0.5*(($A104-AE$5)/IF($A104&lt;AE$5,AE$8,AE$9))^2),0),0)</f>
        <v>0</v>
      </c>
      <c r="AF104" s="78" t="n">
        <f aca="false">IF(AND(ISNUMBER($A104),$A104&gt;=AF$6,$A104&lt;=AF$7),IFERROR(AF$10*2/(SQRT(2*PI())*(AF$8+AF$9))*EXP(-0.5*(($A104-AF$5)/IF($A104&lt;AF$5,AF$8,AF$9))^2),0),0)</f>
        <v>0</v>
      </c>
      <c r="AG104" s="78" t="n">
        <f aca="false">IF(AND(ISNUMBER($A104),$A104&gt;=AG$6,$A104&lt;=AG$7),IFERROR(AG$10*2/(SQRT(2*PI())*(AG$8+AG$9))*EXP(-0.5*(($A104-AG$5)/IF($A104&lt;AG$5,AG$8,AG$9))^2),0),0)</f>
        <v>0</v>
      </c>
      <c r="AH104" s="78" t="n">
        <f aca="false">IF(AND(ISNUMBER($A104),$A104&gt;=AH$6,$A104&lt;=AH$7),IFERROR(AH$10*2/(SQRT(2*PI())*(AH$8+AH$9))*EXP(-0.5*(($A104-AH$5)/IF($A104&lt;AH$5,AH$8,AH$9))^2),0),0)</f>
        <v>0</v>
      </c>
      <c r="AI104" s="78" t="n">
        <f aca="false">IF(AND(ISNUMBER($A104),$A104&gt;=AI$6,$A104&lt;=AI$7),IFERROR(AI$10*2/(SQRT(2*PI())*(AI$8+AI$9))*EXP(-0.5*(($A104-AI$5)/IF($A104&lt;AI$5,AI$8,AI$9))^2),0),0)</f>
        <v>0</v>
      </c>
      <c r="AJ104" s="78" t="n">
        <f aca="false">IF(AND(ISNUMBER($A104),$A104&gt;=AJ$6,$A104&lt;=AJ$7),IFERROR(AJ$10*2/(SQRT(2*PI())*(AJ$8+AJ$9))*EXP(-0.5*(($A104-AJ$5)/IF($A104&lt;AJ$5,AJ$8,AJ$9))^2),0),0)</f>
        <v>0</v>
      </c>
      <c r="AK104" s="78" t="n">
        <f aca="false">IF(AND(ISNUMBER($A104),$A104&gt;=AK$6,$A104&lt;=AK$7),IFERROR(AK$10*2/(SQRT(2*PI())*(AK$8+AK$9))*EXP(-0.5*(($A104-AK$5)/IF($A104&lt;AK$5,AK$8,AK$9))^2),0),0)</f>
        <v>0</v>
      </c>
      <c r="AL104" s="78" t="n">
        <f aca="false">IF(AND(ISNUMBER($A104),$A104&gt;=AL$6,$A104&lt;=AL$7),IFERROR(AL$10*2/(SQRT(2*PI())*(AL$8+AL$9))*EXP(-0.5*(($A104-AL$5)/IF($A104&lt;AL$5,AL$8,AL$9))^2),0),0)</f>
        <v>0</v>
      </c>
      <c r="AM104" s="78" t="n">
        <f aca="false">IF(AND(ISNUMBER($A104),$A104&gt;=AM$6,$A104&lt;=AM$7),IFERROR(AM$10*2/(SQRT(2*PI())*(AM$8+AM$9))*EXP(-0.5*(($A104-AM$5)/IF($A104&lt;AM$5,AM$8,AM$9))^2),0),0)</f>
        <v>0</v>
      </c>
      <c r="AN104" s="78" t="n">
        <f aca="false">IF(AND(ISNUMBER($A104),$A104&gt;=AN$6,$A104&lt;=AN$7),IFERROR(AN$10*2/(SQRT(2*PI())*(AN$8+AN$9))*EXP(-0.5*(($A104-AN$5)/IF($A104&lt;AN$5,AN$8,AN$9))^2),0),0)</f>
        <v>0</v>
      </c>
      <c r="AO104" s="78" t="n">
        <f aca="false">IF(AND(ISNUMBER($A104),$A104&gt;=AO$6,$A104&lt;=AO$7),IFERROR(AO$10*2/(SQRT(2*PI())*(AO$8+AO$9))*EXP(-0.5*(($A104-AO$5)/IF($A104&lt;AO$5,AO$8,AO$9))^2),0),0)</f>
        <v>0</v>
      </c>
      <c r="AP104" s="78" t="n">
        <f aca="false">IF(AND(ISNUMBER($A104),$A104&gt;=AP$6,$A104&lt;=AP$7),IFERROR(AP$10*2/(SQRT(2*PI())*(AP$8+AP$9))*EXP(-0.5*(($A104-AP$5)/IF($A104&lt;AP$5,AP$8,AP$9))^2),0),0)</f>
        <v>0</v>
      </c>
      <c r="AQ104" s="78" t="n">
        <f aca="false">IF(AND(ISNUMBER($A104),$A104&gt;=AQ$6,$A104&lt;=AQ$7),IFERROR(AQ$10*2/(SQRT(2*PI())*(AQ$8+AQ$9))*EXP(-0.5*(($A104-AQ$5)/IF($A104&lt;AQ$5,AQ$8,AQ$9))^2),0),0)</f>
        <v>0</v>
      </c>
      <c r="AR104" s="78" t="n">
        <f aca="false">IF(AND(ISNUMBER($A104),$A104&gt;=AR$6,$A104&lt;=AR$7),IFERROR(AR$10*2/(SQRT(2*PI())*(AR$8+AR$9))*EXP(-0.5*(($A104-AR$5)/IF($A104&lt;AR$5,AR$8,AR$9))^2),0),0)</f>
        <v>0</v>
      </c>
      <c r="AS104" s="78" t="n">
        <f aca="false">IF(AND(ISNUMBER($A104),$A104&gt;=AS$6,$A104&lt;=AS$7),IFERROR(AS$10*2/(SQRT(2*PI())*(AS$8+AS$9))*EXP(-0.5*(($A104-AS$5)/IF($A104&lt;AS$5,AS$8,AS$9))^2),0),0)</f>
        <v>0</v>
      </c>
      <c r="AT104" s="78" t="n">
        <f aca="false">IF(AND(ISNUMBER($A104),$A104&gt;=AT$6,$A104&lt;=AT$7),IFERROR(AT$10*2/(SQRT(2*PI())*(AT$8+AT$9))*EXP(-0.5*(($A104-AT$5)/IF($A104&lt;AT$5,AT$8,AT$9))^2),0),0)</f>
        <v>0</v>
      </c>
      <c r="AU104" s="78" t="n">
        <f aca="false">IF(AND(ISNUMBER($A104),$A104&gt;=AU$6,$A104&lt;=AU$7),IFERROR(AU$10*2/(SQRT(2*PI())*(AU$8+AU$9))*EXP(-0.5*(($A104-AU$5)/IF($A104&lt;AU$5,AU$8,AU$9))^2),0),0)</f>
        <v>0</v>
      </c>
      <c r="AV104" s="78" t="n">
        <f aca="false">IF(AND(ISNUMBER($A104),$A104&gt;=AV$6,$A104&lt;=AV$7),IFERROR(AV$10*2/(SQRT(2*PI())*(AV$8+AV$9))*EXP(-0.5*(($A104-AV$5)/IF($A104&lt;AV$5,AV$8,AV$9))^2),0),0)</f>
        <v>0</v>
      </c>
      <c r="AW104" s="78" t="n">
        <f aca="false">IF(AND(ISNUMBER($A104),$A104&gt;=AW$6,$A104&lt;=AW$7),IFERROR(AW$10*2/(SQRT(2*PI())*(AW$8+AW$9))*EXP(-0.5*(($A104-AW$5)/IF($A104&lt;AW$5,AW$8,AW$9))^2),0),0)</f>
        <v>0</v>
      </c>
      <c r="AX104" s="78" t="n">
        <f aca="false">IF(AND(ISNUMBER($A104),$A104&gt;=AX$6,$A104&lt;=AX$7),IFERROR(AX$10*2/(SQRT(2*PI())*(AX$8+AX$9))*EXP(-0.5*(($A104-AX$5)/IF($A104&lt;AX$5,AX$8,AX$9))^2),0),0)</f>
        <v>0</v>
      </c>
      <c r="AY104" s="78" t="n">
        <f aca="false">IF(AND(ISNUMBER($A104),$A104&gt;=AY$6,$A104&lt;=AY$7),IFERROR(AY$10*2/(SQRT(2*PI())*(AY$8+AY$9))*EXP(-0.5*(($A104-AY$5)/IF($A104&lt;AY$5,AY$8,AY$9))^2),0),0)</f>
        <v>0</v>
      </c>
      <c r="AZ104" s="78" t="n">
        <f aca="false">IF(AND(ISNUMBER($A104),$A104&gt;=AZ$6,$A104&lt;=AZ$7),IFERROR(AZ$10*2/(SQRT(2*PI())*(AZ$8+AZ$9))*EXP(-0.5*(($A104-AZ$5)/IF($A104&lt;AZ$5,AZ$8,AZ$9))^2),0),0)</f>
        <v>0</v>
      </c>
      <c r="BA104" s="78" t="n">
        <f aca="false">IF(AND(ISNUMBER($A104),$A104&gt;=BA$6,$A104&lt;=BA$7),IFERROR(BA$10*2/(SQRT(2*PI())*(BA$8+BA$9))*EXP(-0.5*(($A104-BA$5)/IF($A104&lt;BA$5,BA$8,BA$9))^2),0),0)</f>
        <v>0</v>
      </c>
    </row>
    <row r="105" customFormat="false" ht="15" hidden="false" customHeight="false" outlineLevel="0" collapsed="false">
      <c r="A105" s="73" t="str">
        <f aca="false">IF(ISNUMBER('Batch Matches'!D105),'Batch Matches'!D105,"")</f>
        <v/>
      </c>
      <c r="B105" s="78" t="n">
        <f aca="false">SUM(G105:BA105)</f>
        <v>0</v>
      </c>
      <c r="C105" s="78" t="n">
        <f aca="false">MAX(G105:BA105)</f>
        <v>0</v>
      </c>
      <c r="D105" s="72" t="str">
        <f aca="false">IF(B105=0,"",MATCH(C105,G105:BA105,0))</f>
        <v/>
      </c>
      <c r="E105" s="78" t="n">
        <f aca="false">LARGE(G105:BA105,2)</f>
        <v>0</v>
      </c>
      <c r="F105" s="72" t="str">
        <f aca="false">IF(E105=0,"",MATCH(E105,G105:BA105,0))</f>
        <v/>
      </c>
      <c r="G105" s="78" t="n">
        <f aca="false">IF(AND(ISNUMBER($A105),$A105&gt;=G$6,$A105&lt;=G$7),IFERROR(G$10*2/(SQRT(2*PI())*(G$8+G$9))*EXP(-0.5*(($A105-G$5)/IF($A105&lt;G$5,G$8,G$9))^2),0),0)</f>
        <v>0</v>
      </c>
      <c r="H105" s="78" t="n">
        <f aca="false">IF(AND(ISNUMBER($A105),$A105&gt;=H$6,$A105&lt;=H$7),IFERROR(H$10*2/(SQRT(2*PI())*(H$8+H$9))*EXP(-0.5*(($A105-H$5)/IF($A105&lt;H$5,H$8,H$9))^2),0),0)</f>
        <v>0</v>
      </c>
      <c r="I105" s="78" t="n">
        <f aca="false">IF(AND(ISNUMBER($A105),$A105&gt;=I$6,$A105&lt;=I$7),IFERROR(I$10*2/(SQRT(2*PI())*(I$8+I$9))*EXP(-0.5*(($A105-I$5)/IF($A105&lt;I$5,I$8,I$9))^2),0),0)</f>
        <v>0</v>
      </c>
      <c r="J105" s="78" t="n">
        <f aca="false">IF(AND(ISNUMBER($A105),$A105&gt;=J$6,$A105&lt;=J$7),IFERROR(J$10*2/(SQRT(2*PI())*(J$8+J$9))*EXP(-0.5*(($A105-J$5)/IF($A105&lt;J$5,J$8,J$9))^2),0),0)</f>
        <v>0</v>
      </c>
      <c r="K105" s="78" t="n">
        <f aca="false">IF(AND(ISNUMBER($A105),$A105&gt;=K$6,$A105&lt;=K$7),IFERROR(K$10*2/(SQRT(2*PI())*(K$8+K$9))*EXP(-0.5*(($A105-K$5)/IF($A105&lt;K$5,K$8,K$9))^2),0),0)</f>
        <v>0</v>
      </c>
      <c r="L105" s="78" t="n">
        <f aca="false">IF(AND(ISNUMBER($A105),$A105&gt;=L$6,$A105&lt;=L$7),IFERROR(L$10*2/(SQRT(2*PI())*(L$8+L$9))*EXP(-0.5*(($A105-L$5)/IF($A105&lt;L$5,L$8,L$9))^2),0),0)</f>
        <v>0</v>
      </c>
      <c r="M105" s="78" t="n">
        <f aca="false">IF(AND(ISNUMBER($A105),$A105&gt;=M$6,$A105&lt;=M$7),IFERROR(M$10*2/(SQRT(2*PI())*(M$8+M$9))*EXP(-0.5*(($A105-M$5)/IF($A105&lt;M$5,M$8,M$9))^2),0),0)</f>
        <v>0</v>
      </c>
      <c r="N105" s="78" t="n">
        <f aca="false">IF(AND(ISNUMBER($A105),$A105&gt;=N$6,$A105&lt;=N$7),IFERROR(N$10*2/(SQRT(2*PI())*(N$8+N$9))*EXP(-0.5*(($A105-N$5)/IF($A105&lt;N$5,N$8,N$9))^2),0),0)</f>
        <v>0</v>
      </c>
      <c r="O105" s="78" t="n">
        <f aca="false">IF(AND(ISNUMBER($A105),$A105&gt;=O$6,$A105&lt;=O$7),IFERROR(O$10*2/(SQRT(2*PI())*(O$8+O$9))*EXP(-0.5*(($A105-O$5)/IF($A105&lt;O$5,O$8,O$9))^2),0),0)</f>
        <v>0</v>
      </c>
      <c r="P105" s="78" t="n">
        <f aca="false">IF(AND(ISNUMBER($A105),$A105&gt;=P$6,$A105&lt;=P$7),IFERROR(P$10*2/(SQRT(2*PI())*(P$8+P$9))*EXP(-0.5*(($A105-P$5)/IF($A105&lt;P$5,P$8,P$9))^2),0),0)</f>
        <v>0</v>
      </c>
      <c r="Q105" s="78" t="n">
        <f aca="false">IF(AND(ISNUMBER($A105),$A105&gt;=Q$6,$A105&lt;=Q$7),IFERROR(Q$10*2/(SQRT(2*PI())*(Q$8+Q$9))*EXP(-0.5*(($A105-Q$5)/IF($A105&lt;Q$5,Q$8,Q$9))^2),0),0)</f>
        <v>0</v>
      </c>
      <c r="R105" s="78" t="n">
        <f aca="false">IF(AND(ISNUMBER($A105),$A105&gt;=R$6,$A105&lt;=R$7),IFERROR(R$10*2/(SQRT(2*PI())*(R$8+R$9))*EXP(-0.5*(($A105-R$5)/IF($A105&lt;R$5,R$8,R$9))^2),0),0)</f>
        <v>0</v>
      </c>
      <c r="S105" s="78" t="n">
        <f aca="false">IF(AND(ISNUMBER($A105),$A105&gt;=S$6,$A105&lt;=S$7),IFERROR(S$10*2/(SQRT(2*PI())*(S$8+S$9))*EXP(-0.5*(($A105-S$5)/IF($A105&lt;S$5,S$8,S$9))^2),0),0)</f>
        <v>0</v>
      </c>
      <c r="T105" s="78" t="n">
        <f aca="false">IF(AND(ISNUMBER($A105),$A105&gt;=T$6,$A105&lt;=T$7),IFERROR(T$10*2/(SQRT(2*PI())*(T$8+T$9))*EXP(-0.5*(($A105-T$5)/IF($A105&lt;T$5,T$8,T$9))^2),0),0)</f>
        <v>0</v>
      </c>
      <c r="U105" s="78" t="n">
        <f aca="false">IF(AND(ISNUMBER($A105),$A105&gt;=U$6,$A105&lt;=U$7),IFERROR(U$10*2/(SQRT(2*PI())*(U$8+U$9))*EXP(-0.5*(($A105-U$5)/IF($A105&lt;U$5,U$8,U$9))^2),0),0)</f>
        <v>0</v>
      </c>
      <c r="V105" s="78" t="n">
        <f aca="false">IF(AND(ISNUMBER($A105),$A105&gt;=V$6,$A105&lt;=V$7),IFERROR(V$10*2/(SQRT(2*PI())*(V$8+V$9))*EXP(-0.5*(($A105-V$5)/IF($A105&lt;V$5,V$8,V$9))^2),0),0)</f>
        <v>0</v>
      </c>
      <c r="W105" s="78" t="n">
        <f aca="false">IF(AND(ISNUMBER($A105),$A105&gt;=W$6,$A105&lt;=W$7),IFERROR(W$10*2/(SQRT(2*PI())*(W$8+W$9))*EXP(-0.5*(($A105-W$5)/IF($A105&lt;W$5,W$8,W$9))^2),0),0)</f>
        <v>0</v>
      </c>
      <c r="X105" s="78" t="n">
        <f aca="false">IF(AND(ISNUMBER($A105),$A105&gt;=X$6,$A105&lt;=X$7),IFERROR(X$10*2/(SQRT(2*PI())*(X$8+X$9))*EXP(-0.5*(($A105-X$5)/IF($A105&lt;X$5,X$8,X$9))^2),0),0)</f>
        <v>0</v>
      </c>
      <c r="Y105" s="78" t="n">
        <f aca="false">IF(AND(ISNUMBER($A105),$A105&gt;=Y$6,$A105&lt;=Y$7),IFERROR(Y$10*2/(SQRT(2*PI())*(Y$8+Y$9))*EXP(-0.5*(($A105-Y$5)/IF($A105&lt;Y$5,Y$8,Y$9))^2),0),0)</f>
        <v>0</v>
      </c>
      <c r="Z105" s="78" t="n">
        <f aca="false">IF(AND(ISNUMBER($A105),$A105&gt;=Z$6,$A105&lt;=Z$7),IFERROR(Z$10*2/(SQRT(2*PI())*(Z$8+Z$9))*EXP(-0.5*(($A105-Z$5)/IF($A105&lt;Z$5,Z$8,Z$9))^2),0),0)</f>
        <v>0</v>
      </c>
      <c r="AA105" s="78" t="n">
        <f aca="false">IF(AND(ISNUMBER($A105),$A105&gt;=AA$6,$A105&lt;=AA$7),IFERROR(AA$10*2/(SQRT(2*PI())*(AA$8+AA$9))*EXP(-0.5*(($A105-AA$5)/IF($A105&lt;AA$5,AA$8,AA$9))^2),0),0)</f>
        <v>0</v>
      </c>
      <c r="AB105" s="78" t="n">
        <f aca="false">IF(AND(ISNUMBER($A105),$A105&gt;=AB$6,$A105&lt;=AB$7),IFERROR(AB$10*2/(SQRT(2*PI())*(AB$8+AB$9))*EXP(-0.5*(($A105-AB$5)/IF($A105&lt;AB$5,AB$8,AB$9))^2),0),0)</f>
        <v>0</v>
      </c>
      <c r="AC105" s="78" t="n">
        <f aca="false">IF(AND(ISNUMBER($A105),$A105&gt;=AC$6,$A105&lt;=AC$7),IFERROR(AC$10*2/(SQRT(2*PI())*(AC$8+AC$9))*EXP(-0.5*(($A105-AC$5)/IF($A105&lt;AC$5,AC$8,AC$9))^2),0),0)</f>
        <v>0</v>
      </c>
      <c r="AD105" s="78" t="n">
        <f aca="false">IF(AND(ISNUMBER($A105),$A105&gt;=AD$6,$A105&lt;=AD$7),IFERROR(AD$10*2/(SQRT(2*PI())*(AD$8+AD$9))*EXP(-0.5*(($A105-AD$5)/IF($A105&lt;AD$5,AD$8,AD$9))^2),0),0)</f>
        <v>0</v>
      </c>
      <c r="AE105" s="78" t="n">
        <f aca="false">IF(AND(ISNUMBER($A105),$A105&gt;=AE$6,$A105&lt;=AE$7),IFERROR(AE$10*2/(SQRT(2*PI())*(AE$8+AE$9))*EXP(-0.5*(($A105-AE$5)/IF($A105&lt;AE$5,AE$8,AE$9))^2),0),0)</f>
        <v>0</v>
      </c>
      <c r="AF105" s="78" t="n">
        <f aca="false">IF(AND(ISNUMBER($A105),$A105&gt;=AF$6,$A105&lt;=AF$7),IFERROR(AF$10*2/(SQRT(2*PI())*(AF$8+AF$9))*EXP(-0.5*(($A105-AF$5)/IF($A105&lt;AF$5,AF$8,AF$9))^2),0),0)</f>
        <v>0</v>
      </c>
      <c r="AG105" s="78" t="n">
        <f aca="false">IF(AND(ISNUMBER($A105),$A105&gt;=AG$6,$A105&lt;=AG$7),IFERROR(AG$10*2/(SQRT(2*PI())*(AG$8+AG$9))*EXP(-0.5*(($A105-AG$5)/IF($A105&lt;AG$5,AG$8,AG$9))^2),0),0)</f>
        <v>0</v>
      </c>
      <c r="AH105" s="78" t="n">
        <f aca="false">IF(AND(ISNUMBER($A105),$A105&gt;=AH$6,$A105&lt;=AH$7),IFERROR(AH$10*2/(SQRT(2*PI())*(AH$8+AH$9))*EXP(-0.5*(($A105-AH$5)/IF($A105&lt;AH$5,AH$8,AH$9))^2),0),0)</f>
        <v>0</v>
      </c>
      <c r="AI105" s="78" t="n">
        <f aca="false">IF(AND(ISNUMBER($A105),$A105&gt;=AI$6,$A105&lt;=AI$7),IFERROR(AI$10*2/(SQRT(2*PI())*(AI$8+AI$9))*EXP(-0.5*(($A105-AI$5)/IF($A105&lt;AI$5,AI$8,AI$9))^2),0),0)</f>
        <v>0</v>
      </c>
      <c r="AJ105" s="78" t="n">
        <f aca="false">IF(AND(ISNUMBER($A105),$A105&gt;=AJ$6,$A105&lt;=AJ$7),IFERROR(AJ$10*2/(SQRT(2*PI())*(AJ$8+AJ$9))*EXP(-0.5*(($A105-AJ$5)/IF($A105&lt;AJ$5,AJ$8,AJ$9))^2),0),0)</f>
        <v>0</v>
      </c>
      <c r="AK105" s="78" t="n">
        <f aca="false">IF(AND(ISNUMBER($A105),$A105&gt;=AK$6,$A105&lt;=AK$7),IFERROR(AK$10*2/(SQRT(2*PI())*(AK$8+AK$9))*EXP(-0.5*(($A105-AK$5)/IF($A105&lt;AK$5,AK$8,AK$9))^2),0),0)</f>
        <v>0</v>
      </c>
      <c r="AL105" s="78" t="n">
        <f aca="false">IF(AND(ISNUMBER($A105),$A105&gt;=AL$6,$A105&lt;=AL$7),IFERROR(AL$10*2/(SQRT(2*PI())*(AL$8+AL$9))*EXP(-0.5*(($A105-AL$5)/IF($A105&lt;AL$5,AL$8,AL$9))^2),0),0)</f>
        <v>0</v>
      </c>
      <c r="AM105" s="78" t="n">
        <f aca="false">IF(AND(ISNUMBER($A105),$A105&gt;=AM$6,$A105&lt;=AM$7),IFERROR(AM$10*2/(SQRT(2*PI())*(AM$8+AM$9))*EXP(-0.5*(($A105-AM$5)/IF($A105&lt;AM$5,AM$8,AM$9))^2),0),0)</f>
        <v>0</v>
      </c>
      <c r="AN105" s="78" t="n">
        <f aca="false">IF(AND(ISNUMBER($A105),$A105&gt;=AN$6,$A105&lt;=AN$7),IFERROR(AN$10*2/(SQRT(2*PI())*(AN$8+AN$9))*EXP(-0.5*(($A105-AN$5)/IF($A105&lt;AN$5,AN$8,AN$9))^2),0),0)</f>
        <v>0</v>
      </c>
      <c r="AO105" s="78" t="n">
        <f aca="false">IF(AND(ISNUMBER($A105),$A105&gt;=AO$6,$A105&lt;=AO$7),IFERROR(AO$10*2/(SQRT(2*PI())*(AO$8+AO$9))*EXP(-0.5*(($A105-AO$5)/IF($A105&lt;AO$5,AO$8,AO$9))^2),0),0)</f>
        <v>0</v>
      </c>
      <c r="AP105" s="78" t="n">
        <f aca="false">IF(AND(ISNUMBER($A105),$A105&gt;=AP$6,$A105&lt;=AP$7),IFERROR(AP$10*2/(SQRT(2*PI())*(AP$8+AP$9))*EXP(-0.5*(($A105-AP$5)/IF($A105&lt;AP$5,AP$8,AP$9))^2),0),0)</f>
        <v>0</v>
      </c>
      <c r="AQ105" s="78" t="n">
        <f aca="false">IF(AND(ISNUMBER($A105),$A105&gt;=AQ$6,$A105&lt;=AQ$7),IFERROR(AQ$10*2/(SQRT(2*PI())*(AQ$8+AQ$9))*EXP(-0.5*(($A105-AQ$5)/IF($A105&lt;AQ$5,AQ$8,AQ$9))^2),0),0)</f>
        <v>0</v>
      </c>
      <c r="AR105" s="78" t="n">
        <f aca="false">IF(AND(ISNUMBER($A105),$A105&gt;=AR$6,$A105&lt;=AR$7),IFERROR(AR$10*2/(SQRT(2*PI())*(AR$8+AR$9))*EXP(-0.5*(($A105-AR$5)/IF($A105&lt;AR$5,AR$8,AR$9))^2),0),0)</f>
        <v>0</v>
      </c>
      <c r="AS105" s="78" t="n">
        <f aca="false">IF(AND(ISNUMBER($A105),$A105&gt;=AS$6,$A105&lt;=AS$7),IFERROR(AS$10*2/(SQRT(2*PI())*(AS$8+AS$9))*EXP(-0.5*(($A105-AS$5)/IF($A105&lt;AS$5,AS$8,AS$9))^2),0),0)</f>
        <v>0</v>
      </c>
      <c r="AT105" s="78" t="n">
        <f aca="false">IF(AND(ISNUMBER($A105),$A105&gt;=AT$6,$A105&lt;=AT$7),IFERROR(AT$10*2/(SQRT(2*PI())*(AT$8+AT$9))*EXP(-0.5*(($A105-AT$5)/IF($A105&lt;AT$5,AT$8,AT$9))^2),0),0)</f>
        <v>0</v>
      </c>
      <c r="AU105" s="78" t="n">
        <f aca="false">IF(AND(ISNUMBER($A105),$A105&gt;=AU$6,$A105&lt;=AU$7),IFERROR(AU$10*2/(SQRT(2*PI())*(AU$8+AU$9))*EXP(-0.5*(($A105-AU$5)/IF($A105&lt;AU$5,AU$8,AU$9))^2),0),0)</f>
        <v>0</v>
      </c>
      <c r="AV105" s="78" t="n">
        <f aca="false">IF(AND(ISNUMBER($A105),$A105&gt;=AV$6,$A105&lt;=AV$7),IFERROR(AV$10*2/(SQRT(2*PI())*(AV$8+AV$9))*EXP(-0.5*(($A105-AV$5)/IF($A105&lt;AV$5,AV$8,AV$9))^2),0),0)</f>
        <v>0</v>
      </c>
      <c r="AW105" s="78" t="n">
        <f aca="false">IF(AND(ISNUMBER($A105),$A105&gt;=AW$6,$A105&lt;=AW$7),IFERROR(AW$10*2/(SQRT(2*PI())*(AW$8+AW$9))*EXP(-0.5*(($A105-AW$5)/IF($A105&lt;AW$5,AW$8,AW$9))^2),0),0)</f>
        <v>0</v>
      </c>
      <c r="AX105" s="78" t="n">
        <f aca="false">IF(AND(ISNUMBER($A105),$A105&gt;=AX$6,$A105&lt;=AX$7),IFERROR(AX$10*2/(SQRT(2*PI())*(AX$8+AX$9))*EXP(-0.5*(($A105-AX$5)/IF($A105&lt;AX$5,AX$8,AX$9))^2),0),0)</f>
        <v>0</v>
      </c>
      <c r="AY105" s="78" t="n">
        <f aca="false">IF(AND(ISNUMBER($A105),$A105&gt;=AY$6,$A105&lt;=AY$7),IFERROR(AY$10*2/(SQRT(2*PI())*(AY$8+AY$9))*EXP(-0.5*(($A105-AY$5)/IF($A105&lt;AY$5,AY$8,AY$9))^2),0),0)</f>
        <v>0</v>
      </c>
      <c r="AZ105" s="78" t="n">
        <f aca="false">IF(AND(ISNUMBER($A105),$A105&gt;=AZ$6,$A105&lt;=AZ$7),IFERROR(AZ$10*2/(SQRT(2*PI())*(AZ$8+AZ$9))*EXP(-0.5*(($A105-AZ$5)/IF($A105&lt;AZ$5,AZ$8,AZ$9))^2),0),0)</f>
        <v>0</v>
      </c>
      <c r="BA105" s="78" t="n">
        <f aca="false">IF(AND(ISNUMBER($A105),$A105&gt;=BA$6,$A105&lt;=BA$7),IFERROR(BA$10*2/(SQRT(2*PI())*(BA$8+BA$9))*EXP(-0.5*(($A105-BA$5)/IF($A105&lt;BA$5,BA$8,BA$9))^2),0),0)</f>
        <v>0</v>
      </c>
    </row>
    <row r="106" customFormat="false" ht="15" hidden="false" customHeight="false" outlineLevel="0" collapsed="false">
      <c r="A106" s="73" t="str">
        <f aca="false">IF(ISNUMBER('Batch Matches'!D106),'Batch Matches'!D106,"")</f>
        <v/>
      </c>
      <c r="B106" s="78" t="n">
        <f aca="false">SUM(G106:BA106)</f>
        <v>0</v>
      </c>
      <c r="C106" s="78" t="n">
        <f aca="false">MAX(G106:BA106)</f>
        <v>0</v>
      </c>
      <c r="D106" s="72" t="str">
        <f aca="false">IF(B106=0,"",MATCH(C106,G106:BA106,0))</f>
        <v/>
      </c>
      <c r="E106" s="78" t="n">
        <f aca="false">LARGE(G106:BA106,2)</f>
        <v>0</v>
      </c>
      <c r="F106" s="72" t="str">
        <f aca="false">IF(E106=0,"",MATCH(E106,G106:BA106,0))</f>
        <v/>
      </c>
      <c r="G106" s="78" t="n">
        <f aca="false">IF(AND(ISNUMBER($A106),$A106&gt;=G$6,$A106&lt;=G$7),IFERROR(G$10*2/(SQRT(2*PI())*(G$8+G$9))*EXP(-0.5*(($A106-G$5)/IF($A106&lt;G$5,G$8,G$9))^2),0),0)</f>
        <v>0</v>
      </c>
      <c r="H106" s="78" t="n">
        <f aca="false">IF(AND(ISNUMBER($A106),$A106&gt;=H$6,$A106&lt;=H$7),IFERROR(H$10*2/(SQRT(2*PI())*(H$8+H$9))*EXP(-0.5*(($A106-H$5)/IF($A106&lt;H$5,H$8,H$9))^2),0),0)</f>
        <v>0</v>
      </c>
      <c r="I106" s="78" t="n">
        <f aca="false">IF(AND(ISNUMBER($A106),$A106&gt;=I$6,$A106&lt;=I$7),IFERROR(I$10*2/(SQRT(2*PI())*(I$8+I$9))*EXP(-0.5*(($A106-I$5)/IF($A106&lt;I$5,I$8,I$9))^2),0),0)</f>
        <v>0</v>
      </c>
      <c r="J106" s="78" t="n">
        <f aca="false">IF(AND(ISNUMBER($A106),$A106&gt;=J$6,$A106&lt;=J$7),IFERROR(J$10*2/(SQRT(2*PI())*(J$8+J$9))*EXP(-0.5*(($A106-J$5)/IF($A106&lt;J$5,J$8,J$9))^2),0),0)</f>
        <v>0</v>
      </c>
      <c r="K106" s="78" t="n">
        <f aca="false">IF(AND(ISNUMBER($A106),$A106&gt;=K$6,$A106&lt;=K$7),IFERROR(K$10*2/(SQRT(2*PI())*(K$8+K$9))*EXP(-0.5*(($A106-K$5)/IF($A106&lt;K$5,K$8,K$9))^2),0),0)</f>
        <v>0</v>
      </c>
      <c r="L106" s="78" t="n">
        <f aca="false">IF(AND(ISNUMBER($A106),$A106&gt;=L$6,$A106&lt;=L$7),IFERROR(L$10*2/(SQRT(2*PI())*(L$8+L$9))*EXP(-0.5*(($A106-L$5)/IF($A106&lt;L$5,L$8,L$9))^2),0),0)</f>
        <v>0</v>
      </c>
      <c r="M106" s="78" t="n">
        <f aca="false">IF(AND(ISNUMBER($A106),$A106&gt;=M$6,$A106&lt;=M$7),IFERROR(M$10*2/(SQRT(2*PI())*(M$8+M$9))*EXP(-0.5*(($A106-M$5)/IF($A106&lt;M$5,M$8,M$9))^2),0),0)</f>
        <v>0</v>
      </c>
      <c r="N106" s="78" t="n">
        <f aca="false">IF(AND(ISNUMBER($A106),$A106&gt;=N$6,$A106&lt;=N$7),IFERROR(N$10*2/(SQRT(2*PI())*(N$8+N$9))*EXP(-0.5*(($A106-N$5)/IF($A106&lt;N$5,N$8,N$9))^2),0),0)</f>
        <v>0</v>
      </c>
      <c r="O106" s="78" t="n">
        <f aca="false">IF(AND(ISNUMBER($A106),$A106&gt;=O$6,$A106&lt;=O$7),IFERROR(O$10*2/(SQRT(2*PI())*(O$8+O$9))*EXP(-0.5*(($A106-O$5)/IF($A106&lt;O$5,O$8,O$9))^2),0),0)</f>
        <v>0</v>
      </c>
      <c r="P106" s="78" t="n">
        <f aca="false">IF(AND(ISNUMBER($A106),$A106&gt;=P$6,$A106&lt;=P$7),IFERROR(P$10*2/(SQRT(2*PI())*(P$8+P$9))*EXP(-0.5*(($A106-P$5)/IF($A106&lt;P$5,P$8,P$9))^2),0),0)</f>
        <v>0</v>
      </c>
      <c r="Q106" s="78" t="n">
        <f aca="false">IF(AND(ISNUMBER($A106),$A106&gt;=Q$6,$A106&lt;=Q$7),IFERROR(Q$10*2/(SQRT(2*PI())*(Q$8+Q$9))*EXP(-0.5*(($A106-Q$5)/IF($A106&lt;Q$5,Q$8,Q$9))^2),0),0)</f>
        <v>0</v>
      </c>
      <c r="R106" s="78" t="n">
        <f aca="false">IF(AND(ISNUMBER($A106),$A106&gt;=R$6,$A106&lt;=R$7),IFERROR(R$10*2/(SQRT(2*PI())*(R$8+R$9))*EXP(-0.5*(($A106-R$5)/IF($A106&lt;R$5,R$8,R$9))^2),0),0)</f>
        <v>0</v>
      </c>
      <c r="S106" s="78" t="n">
        <f aca="false">IF(AND(ISNUMBER($A106),$A106&gt;=S$6,$A106&lt;=S$7),IFERROR(S$10*2/(SQRT(2*PI())*(S$8+S$9))*EXP(-0.5*(($A106-S$5)/IF($A106&lt;S$5,S$8,S$9))^2),0),0)</f>
        <v>0</v>
      </c>
      <c r="T106" s="78" t="n">
        <f aca="false">IF(AND(ISNUMBER($A106),$A106&gt;=T$6,$A106&lt;=T$7),IFERROR(T$10*2/(SQRT(2*PI())*(T$8+T$9))*EXP(-0.5*(($A106-T$5)/IF($A106&lt;T$5,T$8,T$9))^2),0),0)</f>
        <v>0</v>
      </c>
      <c r="U106" s="78" t="n">
        <f aca="false">IF(AND(ISNUMBER($A106),$A106&gt;=U$6,$A106&lt;=U$7),IFERROR(U$10*2/(SQRT(2*PI())*(U$8+U$9))*EXP(-0.5*(($A106-U$5)/IF($A106&lt;U$5,U$8,U$9))^2),0),0)</f>
        <v>0</v>
      </c>
      <c r="V106" s="78" t="n">
        <f aca="false">IF(AND(ISNUMBER($A106),$A106&gt;=V$6,$A106&lt;=V$7),IFERROR(V$10*2/(SQRT(2*PI())*(V$8+V$9))*EXP(-0.5*(($A106-V$5)/IF($A106&lt;V$5,V$8,V$9))^2),0),0)</f>
        <v>0</v>
      </c>
      <c r="W106" s="78" t="n">
        <f aca="false">IF(AND(ISNUMBER($A106),$A106&gt;=W$6,$A106&lt;=W$7),IFERROR(W$10*2/(SQRT(2*PI())*(W$8+W$9))*EXP(-0.5*(($A106-W$5)/IF($A106&lt;W$5,W$8,W$9))^2),0),0)</f>
        <v>0</v>
      </c>
      <c r="X106" s="78" t="n">
        <f aca="false">IF(AND(ISNUMBER($A106),$A106&gt;=X$6,$A106&lt;=X$7),IFERROR(X$10*2/(SQRT(2*PI())*(X$8+X$9))*EXP(-0.5*(($A106-X$5)/IF($A106&lt;X$5,X$8,X$9))^2),0),0)</f>
        <v>0</v>
      </c>
      <c r="Y106" s="78" t="n">
        <f aca="false">IF(AND(ISNUMBER($A106),$A106&gt;=Y$6,$A106&lt;=Y$7),IFERROR(Y$10*2/(SQRT(2*PI())*(Y$8+Y$9))*EXP(-0.5*(($A106-Y$5)/IF($A106&lt;Y$5,Y$8,Y$9))^2),0),0)</f>
        <v>0</v>
      </c>
      <c r="Z106" s="78" t="n">
        <f aca="false">IF(AND(ISNUMBER($A106),$A106&gt;=Z$6,$A106&lt;=Z$7),IFERROR(Z$10*2/(SQRT(2*PI())*(Z$8+Z$9))*EXP(-0.5*(($A106-Z$5)/IF($A106&lt;Z$5,Z$8,Z$9))^2),0),0)</f>
        <v>0</v>
      </c>
      <c r="AA106" s="78" t="n">
        <f aca="false">IF(AND(ISNUMBER($A106),$A106&gt;=AA$6,$A106&lt;=AA$7),IFERROR(AA$10*2/(SQRT(2*PI())*(AA$8+AA$9))*EXP(-0.5*(($A106-AA$5)/IF($A106&lt;AA$5,AA$8,AA$9))^2),0),0)</f>
        <v>0</v>
      </c>
      <c r="AB106" s="78" t="n">
        <f aca="false">IF(AND(ISNUMBER($A106),$A106&gt;=AB$6,$A106&lt;=AB$7),IFERROR(AB$10*2/(SQRT(2*PI())*(AB$8+AB$9))*EXP(-0.5*(($A106-AB$5)/IF($A106&lt;AB$5,AB$8,AB$9))^2),0),0)</f>
        <v>0</v>
      </c>
      <c r="AC106" s="78" t="n">
        <f aca="false">IF(AND(ISNUMBER($A106),$A106&gt;=AC$6,$A106&lt;=AC$7),IFERROR(AC$10*2/(SQRT(2*PI())*(AC$8+AC$9))*EXP(-0.5*(($A106-AC$5)/IF($A106&lt;AC$5,AC$8,AC$9))^2),0),0)</f>
        <v>0</v>
      </c>
      <c r="AD106" s="78" t="n">
        <f aca="false">IF(AND(ISNUMBER($A106),$A106&gt;=AD$6,$A106&lt;=AD$7),IFERROR(AD$10*2/(SQRT(2*PI())*(AD$8+AD$9))*EXP(-0.5*(($A106-AD$5)/IF($A106&lt;AD$5,AD$8,AD$9))^2),0),0)</f>
        <v>0</v>
      </c>
      <c r="AE106" s="78" t="n">
        <f aca="false">IF(AND(ISNUMBER($A106),$A106&gt;=AE$6,$A106&lt;=AE$7),IFERROR(AE$10*2/(SQRT(2*PI())*(AE$8+AE$9))*EXP(-0.5*(($A106-AE$5)/IF($A106&lt;AE$5,AE$8,AE$9))^2),0),0)</f>
        <v>0</v>
      </c>
      <c r="AF106" s="78" t="n">
        <f aca="false">IF(AND(ISNUMBER($A106),$A106&gt;=AF$6,$A106&lt;=AF$7),IFERROR(AF$10*2/(SQRT(2*PI())*(AF$8+AF$9))*EXP(-0.5*(($A106-AF$5)/IF($A106&lt;AF$5,AF$8,AF$9))^2),0),0)</f>
        <v>0</v>
      </c>
      <c r="AG106" s="78" t="n">
        <f aca="false">IF(AND(ISNUMBER($A106),$A106&gt;=AG$6,$A106&lt;=AG$7),IFERROR(AG$10*2/(SQRT(2*PI())*(AG$8+AG$9))*EXP(-0.5*(($A106-AG$5)/IF($A106&lt;AG$5,AG$8,AG$9))^2),0),0)</f>
        <v>0</v>
      </c>
      <c r="AH106" s="78" t="n">
        <f aca="false">IF(AND(ISNUMBER($A106),$A106&gt;=AH$6,$A106&lt;=AH$7),IFERROR(AH$10*2/(SQRT(2*PI())*(AH$8+AH$9))*EXP(-0.5*(($A106-AH$5)/IF($A106&lt;AH$5,AH$8,AH$9))^2),0),0)</f>
        <v>0</v>
      </c>
      <c r="AI106" s="78" t="n">
        <f aca="false">IF(AND(ISNUMBER($A106),$A106&gt;=AI$6,$A106&lt;=AI$7),IFERROR(AI$10*2/(SQRT(2*PI())*(AI$8+AI$9))*EXP(-0.5*(($A106-AI$5)/IF($A106&lt;AI$5,AI$8,AI$9))^2),0),0)</f>
        <v>0</v>
      </c>
      <c r="AJ106" s="78" t="n">
        <f aca="false">IF(AND(ISNUMBER($A106),$A106&gt;=AJ$6,$A106&lt;=AJ$7),IFERROR(AJ$10*2/(SQRT(2*PI())*(AJ$8+AJ$9))*EXP(-0.5*(($A106-AJ$5)/IF($A106&lt;AJ$5,AJ$8,AJ$9))^2),0),0)</f>
        <v>0</v>
      </c>
      <c r="AK106" s="78" t="n">
        <f aca="false">IF(AND(ISNUMBER($A106),$A106&gt;=AK$6,$A106&lt;=AK$7),IFERROR(AK$10*2/(SQRT(2*PI())*(AK$8+AK$9))*EXP(-0.5*(($A106-AK$5)/IF($A106&lt;AK$5,AK$8,AK$9))^2),0),0)</f>
        <v>0</v>
      </c>
      <c r="AL106" s="78" t="n">
        <f aca="false">IF(AND(ISNUMBER($A106),$A106&gt;=AL$6,$A106&lt;=AL$7),IFERROR(AL$10*2/(SQRT(2*PI())*(AL$8+AL$9))*EXP(-0.5*(($A106-AL$5)/IF($A106&lt;AL$5,AL$8,AL$9))^2),0),0)</f>
        <v>0</v>
      </c>
      <c r="AM106" s="78" t="n">
        <f aca="false">IF(AND(ISNUMBER($A106),$A106&gt;=AM$6,$A106&lt;=AM$7),IFERROR(AM$10*2/(SQRT(2*PI())*(AM$8+AM$9))*EXP(-0.5*(($A106-AM$5)/IF($A106&lt;AM$5,AM$8,AM$9))^2),0),0)</f>
        <v>0</v>
      </c>
      <c r="AN106" s="78" t="n">
        <f aca="false">IF(AND(ISNUMBER($A106),$A106&gt;=AN$6,$A106&lt;=AN$7),IFERROR(AN$10*2/(SQRT(2*PI())*(AN$8+AN$9))*EXP(-0.5*(($A106-AN$5)/IF($A106&lt;AN$5,AN$8,AN$9))^2),0),0)</f>
        <v>0</v>
      </c>
      <c r="AO106" s="78" t="n">
        <f aca="false">IF(AND(ISNUMBER($A106),$A106&gt;=AO$6,$A106&lt;=AO$7),IFERROR(AO$10*2/(SQRT(2*PI())*(AO$8+AO$9))*EXP(-0.5*(($A106-AO$5)/IF($A106&lt;AO$5,AO$8,AO$9))^2),0),0)</f>
        <v>0</v>
      </c>
      <c r="AP106" s="78" t="n">
        <f aca="false">IF(AND(ISNUMBER($A106),$A106&gt;=AP$6,$A106&lt;=AP$7),IFERROR(AP$10*2/(SQRT(2*PI())*(AP$8+AP$9))*EXP(-0.5*(($A106-AP$5)/IF($A106&lt;AP$5,AP$8,AP$9))^2),0),0)</f>
        <v>0</v>
      </c>
      <c r="AQ106" s="78" t="n">
        <f aca="false">IF(AND(ISNUMBER($A106),$A106&gt;=AQ$6,$A106&lt;=AQ$7),IFERROR(AQ$10*2/(SQRT(2*PI())*(AQ$8+AQ$9))*EXP(-0.5*(($A106-AQ$5)/IF($A106&lt;AQ$5,AQ$8,AQ$9))^2),0),0)</f>
        <v>0</v>
      </c>
      <c r="AR106" s="78" t="n">
        <f aca="false">IF(AND(ISNUMBER($A106),$A106&gt;=AR$6,$A106&lt;=AR$7),IFERROR(AR$10*2/(SQRT(2*PI())*(AR$8+AR$9))*EXP(-0.5*(($A106-AR$5)/IF($A106&lt;AR$5,AR$8,AR$9))^2),0),0)</f>
        <v>0</v>
      </c>
      <c r="AS106" s="78" t="n">
        <f aca="false">IF(AND(ISNUMBER($A106),$A106&gt;=AS$6,$A106&lt;=AS$7),IFERROR(AS$10*2/(SQRT(2*PI())*(AS$8+AS$9))*EXP(-0.5*(($A106-AS$5)/IF($A106&lt;AS$5,AS$8,AS$9))^2),0),0)</f>
        <v>0</v>
      </c>
      <c r="AT106" s="78" t="n">
        <f aca="false">IF(AND(ISNUMBER($A106),$A106&gt;=AT$6,$A106&lt;=AT$7),IFERROR(AT$10*2/(SQRT(2*PI())*(AT$8+AT$9))*EXP(-0.5*(($A106-AT$5)/IF($A106&lt;AT$5,AT$8,AT$9))^2),0),0)</f>
        <v>0</v>
      </c>
      <c r="AU106" s="78" t="n">
        <f aca="false">IF(AND(ISNUMBER($A106),$A106&gt;=AU$6,$A106&lt;=AU$7),IFERROR(AU$10*2/(SQRT(2*PI())*(AU$8+AU$9))*EXP(-0.5*(($A106-AU$5)/IF($A106&lt;AU$5,AU$8,AU$9))^2),0),0)</f>
        <v>0</v>
      </c>
      <c r="AV106" s="78" t="n">
        <f aca="false">IF(AND(ISNUMBER($A106),$A106&gt;=AV$6,$A106&lt;=AV$7),IFERROR(AV$10*2/(SQRT(2*PI())*(AV$8+AV$9))*EXP(-0.5*(($A106-AV$5)/IF($A106&lt;AV$5,AV$8,AV$9))^2),0),0)</f>
        <v>0</v>
      </c>
      <c r="AW106" s="78" t="n">
        <f aca="false">IF(AND(ISNUMBER($A106),$A106&gt;=AW$6,$A106&lt;=AW$7),IFERROR(AW$10*2/(SQRT(2*PI())*(AW$8+AW$9))*EXP(-0.5*(($A106-AW$5)/IF($A106&lt;AW$5,AW$8,AW$9))^2),0),0)</f>
        <v>0</v>
      </c>
      <c r="AX106" s="78" t="n">
        <f aca="false">IF(AND(ISNUMBER($A106),$A106&gt;=AX$6,$A106&lt;=AX$7),IFERROR(AX$10*2/(SQRT(2*PI())*(AX$8+AX$9))*EXP(-0.5*(($A106-AX$5)/IF($A106&lt;AX$5,AX$8,AX$9))^2),0),0)</f>
        <v>0</v>
      </c>
      <c r="AY106" s="78" t="n">
        <f aca="false">IF(AND(ISNUMBER($A106),$A106&gt;=AY$6,$A106&lt;=AY$7),IFERROR(AY$10*2/(SQRT(2*PI())*(AY$8+AY$9))*EXP(-0.5*(($A106-AY$5)/IF($A106&lt;AY$5,AY$8,AY$9))^2),0),0)</f>
        <v>0</v>
      </c>
      <c r="AZ106" s="78" t="n">
        <f aca="false">IF(AND(ISNUMBER($A106),$A106&gt;=AZ$6,$A106&lt;=AZ$7),IFERROR(AZ$10*2/(SQRT(2*PI())*(AZ$8+AZ$9))*EXP(-0.5*(($A106-AZ$5)/IF($A106&lt;AZ$5,AZ$8,AZ$9))^2),0),0)</f>
        <v>0</v>
      </c>
      <c r="BA106" s="78" t="n">
        <f aca="false">IF(AND(ISNUMBER($A106),$A106&gt;=BA$6,$A106&lt;=BA$7),IFERROR(BA$10*2/(SQRT(2*PI())*(BA$8+BA$9))*EXP(-0.5*(($A106-BA$5)/IF($A106&lt;BA$5,BA$8,BA$9))^2),0),0)</f>
        <v>0</v>
      </c>
    </row>
    <row r="107" customFormat="false" ht="15" hidden="false" customHeight="false" outlineLevel="0" collapsed="false">
      <c r="A107" s="73" t="str">
        <f aca="false">IF(ISNUMBER('Batch Matches'!D107),'Batch Matches'!D107,"")</f>
        <v/>
      </c>
      <c r="B107" s="78" t="n">
        <f aca="false">SUM(G107:BA107)</f>
        <v>0</v>
      </c>
      <c r="C107" s="78" t="n">
        <f aca="false">MAX(G107:BA107)</f>
        <v>0</v>
      </c>
      <c r="D107" s="72" t="str">
        <f aca="false">IF(B107=0,"",MATCH(C107,G107:BA107,0))</f>
        <v/>
      </c>
      <c r="E107" s="78" t="n">
        <f aca="false">LARGE(G107:BA107,2)</f>
        <v>0</v>
      </c>
      <c r="F107" s="72" t="str">
        <f aca="false">IF(E107=0,"",MATCH(E107,G107:BA107,0))</f>
        <v/>
      </c>
      <c r="G107" s="78" t="n">
        <f aca="false">IF(AND(ISNUMBER($A107),$A107&gt;=G$6,$A107&lt;=G$7),IFERROR(G$10*2/(SQRT(2*PI())*(G$8+G$9))*EXP(-0.5*(($A107-G$5)/IF($A107&lt;G$5,G$8,G$9))^2),0),0)</f>
        <v>0</v>
      </c>
      <c r="H107" s="78" t="n">
        <f aca="false">IF(AND(ISNUMBER($A107),$A107&gt;=H$6,$A107&lt;=H$7),IFERROR(H$10*2/(SQRT(2*PI())*(H$8+H$9))*EXP(-0.5*(($A107-H$5)/IF($A107&lt;H$5,H$8,H$9))^2),0),0)</f>
        <v>0</v>
      </c>
      <c r="I107" s="78" t="n">
        <f aca="false">IF(AND(ISNUMBER($A107),$A107&gt;=I$6,$A107&lt;=I$7),IFERROR(I$10*2/(SQRT(2*PI())*(I$8+I$9))*EXP(-0.5*(($A107-I$5)/IF($A107&lt;I$5,I$8,I$9))^2),0),0)</f>
        <v>0</v>
      </c>
      <c r="J107" s="78" t="n">
        <f aca="false">IF(AND(ISNUMBER($A107),$A107&gt;=J$6,$A107&lt;=J$7),IFERROR(J$10*2/(SQRT(2*PI())*(J$8+J$9))*EXP(-0.5*(($A107-J$5)/IF($A107&lt;J$5,J$8,J$9))^2),0),0)</f>
        <v>0</v>
      </c>
      <c r="K107" s="78" t="n">
        <f aca="false">IF(AND(ISNUMBER($A107),$A107&gt;=K$6,$A107&lt;=K$7),IFERROR(K$10*2/(SQRT(2*PI())*(K$8+K$9))*EXP(-0.5*(($A107-K$5)/IF($A107&lt;K$5,K$8,K$9))^2),0),0)</f>
        <v>0</v>
      </c>
      <c r="L107" s="78" t="n">
        <f aca="false">IF(AND(ISNUMBER($A107),$A107&gt;=L$6,$A107&lt;=L$7),IFERROR(L$10*2/(SQRT(2*PI())*(L$8+L$9))*EXP(-0.5*(($A107-L$5)/IF($A107&lt;L$5,L$8,L$9))^2),0),0)</f>
        <v>0</v>
      </c>
      <c r="M107" s="78" t="n">
        <f aca="false">IF(AND(ISNUMBER($A107),$A107&gt;=M$6,$A107&lt;=M$7),IFERROR(M$10*2/(SQRT(2*PI())*(M$8+M$9))*EXP(-0.5*(($A107-M$5)/IF($A107&lt;M$5,M$8,M$9))^2),0),0)</f>
        <v>0</v>
      </c>
      <c r="N107" s="78" t="n">
        <f aca="false">IF(AND(ISNUMBER($A107),$A107&gt;=N$6,$A107&lt;=N$7),IFERROR(N$10*2/(SQRT(2*PI())*(N$8+N$9))*EXP(-0.5*(($A107-N$5)/IF($A107&lt;N$5,N$8,N$9))^2),0),0)</f>
        <v>0</v>
      </c>
      <c r="O107" s="78" t="n">
        <f aca="false">IF(AND(ISNUMBER($A107),$A107&gt;=O$6,$A107&lt;=O$7),IFERROR(O$10*2/(SQRT(2*PI())*(O$8+O$9))*EXP(-0.5*(($A107-O$5)/IF($A107&lt;O$5,O$8,O$9))^2),0),0)</f>
        <v>0</v>
      </c>
      <c r="P107" s="78" t="n">
        <f aca="false">IF(AND(ISNUMBER($A107),$A107&gt;=P$6,$A107&lt;=P$7),IFERROR(P$10*2/(SQRT(2*PI())*(P$8+P$9))*EXP(-0.5*(($A107-P$5)/IF($A107&lt;P$5,P$8,P$9))^2),0),0)</f>
        <v>0</v>
      </c>
      <c r="Q107" s="78" t="n">
        <f aca="false">IF(AND(ISNUMBER($A107),$A107&gt;=Q$6,$A107&lt;=Q$7),IFERROR(Q$10*2/(SQRT(2*PI())*(Q$8+Q$9))*EXP(-0.5*(($A107-Q$5)/IF($A107&lt;Q$5,Q$8,Q$9))^2),0),0)</f>
        <v>0</v>
      </c>
      <c r="R107" s="78" t="n">
        <f aca="false">IF(AND(ISNUMBER($A107),$A107&gt;=R$6,$A107&lt;=R$7),IFERROR(R$10*2/(SQRT(2*PI())*(R$8+R$9))*EXP(-0.5*(($A107-R$5)/IF($A107&lt;R$5,R$8,R$9))^2),0),0)</f>
        <v>0</v>
      </c>
      <c r="S107" s="78" t="n">
        <f aca="false">IF(AND(ISNUMBER($A107),$A107&gt;=S$6,$A107&lt;=S$7),IFERROR(S$10*2/(SQRT(2*PI())*(S$8+S$9))*EXP(-0.5*(($A107-S$5)/IF($A107&lt;S$5,S$8,S$9))^2),0),0)</f>
        <v>0</v>
      </c>
      <c r="T107" s="78" t="n">
        <f aca="false">IF(AND(ISNUMBER($A107),$A107&gt;=T$6,$A107&lt;=T$7),IFERROR(T$10*2/(SQRT(2*PI())*(T$8+T$9))*EXP(-0.5*(($A107-T$5)/IF($A107&lt;T$5,T$8,T$9))^2),0),0)</f>
        <v>0</v>
      </c>
      <c r="U107" s="78" t="n">
        <f aca="false">IF(AND(ISNUMBER($A107),$A107&gt;=U$6,$A107&lt;=U$7),IFERROR(U$10*2/(SQRT(2*PI())*(U$8+U$9))*EXP(-0.5*(($A107-U$5)/IF($A107&lt;U$5,U$8,U$9))^2),0),0)</f>
        <v>0</v>
      </c>
      <c r="V107" s="78" t="n">
        <f aca="false">IF(AND(ISNUMBER($A107),$A107&gt;=V$6,$A107&lt;=V$7),IFERROR(V$10*2/(SQRT(2*PI())*(V$8+V$9))*EXP(-0.5*(($A107-V$5)/IF($A107&lt;V$5,V$8,V$9))^2),0),0)</f>
        <v>0</v>
      </c>
      <c r="W107" s="78" t="n">
        <f aca="false">IF(AND(ISNUMBER($A107),$A107&gt;=W$6,$A107&lt;=W$7),IFERROR(W$10*2/(SQRT(2*PI())*(W$8+W$9))*EXP(-0.5*(($A107-W$5)/IF($A107&lt;W$5,W$8,W$9))^2),0),0)</f>
        <v>0</v>
      </c>
      <c r="X107" s="78" t="n">
        <f aca="false">IF(AND(ISNUMBER($A107),$A107&gt;=X$6,$A107&lt;=X$7),IFERROR(X$10*2/(SQRT(2*PI())*(X$8+X$9))*EXP(-0.5*(($A107-X$5)/IF($A107&lt;X$5,X$8,X$9))^2),0),0)</f>
        <v>0</v>
      </c>
      <c r="Y107" s="78" t="n">
        <f aca="false">IF(AND(ISNUMBER($A107),$A107&gt;=Y$6,$A107&lt;=Y$7),IFERROR(Y$10*2/(SQRT(2*PI())*(Y$8+Y$9))*EXP(-0.5*(($A107-Y$5)/IF($A107&lt;Y$5,Y$8,Y$9))^2),0),0)</f>
        <v>0</v>
      </c>
      <c r="Z107" s="78" t="n">
        <f aca="false">IF(AND(ISNUMBER($A107),$A107&gt;=Z$6,$A107&lt;=Z$7),IFERROR(Z$10*2/(SQRT(2*PI())*(Z$8+Z$9))*EXP(-0.5*(($A107-Z$5)/IF($A107&lt;Z$5,Z$8,Z$9))^2),0),0)</f>
        <v>0</v>
      </c>
      <c r="AA107" s="78" t="n">
        <f aca="false">IF(AND(ISNUMBER($A107),$A107&gt;=AA$6,$A107&lt;=AA$7),IFERROR(AA$10*2/(SQRT(2*PI())*(AA$8+AA$9))*EXP(-0.5*(($A107-AA$5)/IF($A107&lt;AA$5,AA$8,AA$9))^2),0),0)</f>
        <v>0</v>
      </c>
      <c r="AB107" s="78" t="n">
        <f aca="false">IF(AND(ISNUMBER($A107),$A107&gt;=AB$6,$A107&lt;=AB$7),IFERROR(AB$10*2/(SQRT(2*PI())*(AB$8+AB$9))*EXP(-0.5*(($A107-AB$5)/IF($A107&lt;AB$5,AB$8,AB$9))^2),0),0)</f>
        <v>0</v>
      </c>
      <c r="AC107" s="78" t="n">
        <f aca="false">IF(AND(ISNUMBER($A107),$A107&gt;=AC$6,$A107&lt;=AC$7),IFERROR(AC$10*2/(SQRT(2*PI())*(AC$8+AC$9))*EXP(-0.5*(($A107-AC$5)/IF($A107&lt;AC$5,AC$8,AC$9))^2),0),0)</f>
        <v>0</v>
      </c>
      <c r="AD107" s="78" t="n">
        <f aca="false">IF(AND(ISNUMBER($A107),$A107&gt;=AD$6,$A107&lt;=AD$7),IFERROR(AD$10*2/(SQRT(2*PI())*(AD$8+AD$9))*EXP(-0.5*(($A107-AD$5)/IF($A107&lt;AD$5,AD$8,AD$9))^2),0),0)</f>
        <v>0</v>
      </c>
      <c r="AE107" s="78" t="n">
        <f aca="false">IF(AND(ISNUMBER($A107),$A107&gt;=AE$6,$A107&lt;=AE$7),IFERROR(AE$10*2/(SQRT(2*PI())*(AE$8+AE$9))*EXP(-0.5*(($A107-AE$5)/IF($A107&lt;AE$5,AE$8,AE$9))^2),0),0)</f>
        <v>0</v>
      </c>
      <c r="AF107" s="78" t="n">
        <f aca="false">IF(AND(ISNUMBER($A107),$A107&gt;=AF$6,$A107&lt;=AF$7),IFERROR(AF$10*2/(SQRT(2*PI())*(AF$8+AF$9))*EXP(-0.5*(($A107-AF$5)/IF($A107&lt;AF$5,AF$8,AF$9))^2),0),0)</f>
        <v>0</v>
      </c>
      <c r="AG107" s="78" t="n">
        <f aca="false">IF(AND(ISNUMBER($A107),$A107&gt;=AG$6,$A107&lt;=AG$7),IFERROR(AG$10*2/(SQRT(2*PI())*(AG$8+AG$9))*EXP(-0.5*(($A107-AG$5)/IF($A107&lt;AG$5,AG$8,AG$9))^2),0),0)</f>
        <v>0</v>
      </c>
      <c r="AH107" s="78" t="n">
        <f aca="false">IF(AND(ISNUMBER($A107),$A107&gt;=AH$6,$A107&lt;=AH$7),IFERROR(AH$10*2/(SQRT(2*PI())*(AH$8+AH$9))*EXP(-0.5*(($A107-AH$5)/IF($A107&lt;AH$5,AH$8,AH$9))^2),0),0)</f>
        <v>0</v>
      </c>
      <c r="AI107" s="78" t="n">
        <f aca="false">IF(AND(ISNUMBER($A107),$A107&gt;=AI$6,$A107&lt;=AI$7),IFERROR(AI$10*2/(SQRT(2*PI())*(AI$8+AI$9))*EXP(-0.5*(($A107-AI$5)/IF($A107&lt;AI$5,AI$8,AI$9))^2),0),0)</f>
        <v>0</v>
      </c>
      <c r="AJ107" s="78" t="n">
        <f aca="false">IF(AND(ISNUMBER($A107),$A107&gt;=AJ$6,$A107&lt;=AJ$7),IFERROR(AJ$10*2/(SQRT(2*PI())*(AJ$8+AJ$9))*EXP(-0.5*(($A107-AJ$5)/IF($A107&lt;AJ$5,AJ$8,AJ$9))^2),0),0)</f>
        <v>0</v>
      </c>
      <c r="AK107" s="78" t="n">
        <f aca="false">IF(AND(ISNUMBER($A107),$A107&gt;=AK$6,$A107&lt;=AK$7),IFERROR(AK$10*2/(SQRT(2*PI())*(AK$8+AK$9))*EXP(-0.5*(($A107-AK$5)/IF($A107&lt;AK$5,AK$8,AK$9))^2),0),0)</f>
        <v>0</v>
      </c>
      <c r="AL107" s="78" t="n">
        <f aca="false">IF(AND(ISNUMBER($A107),$A107&gt;=AL$6,$A107&lt;=AL$7),IFERROR(AL$10*2/(SQRT(2*PI())*(AL$8+AL$9))*EXP(-0.5*(($A107-AL$5)/IF($A107&lt;AL$5,AL$8,AL$9))^2),0),0)</f>
        <v>0</v>
      </c>
      <c r="AM107" s="78" t="n">
        <f aca="false">IF(AND(ISNUMBER($A107),$A107&gt;=AM$6,$A107&lt;=AM$7),IFERROR(AM$10*2/(SQRT(2*PI())*(AM$8+AM$9))*EXP(-0.5*(($A107-AM$5)/IF($A107&lt;AM$5,AM$8,AM$9))^2),0),0)</f>
        <v>0</v>
      </c>
      <c r="AN107" s="78" t="n">
        <f aca="false">IF(AND(ISNUMBER($A107),$A107&gt;=AN$6,$A107&lt;=AN$7),IFERROR(AN$10*2/(SQRT(2*PI())*(AN$8+AN$9))*EXP(-0.5*(($A107-AN$5)/IF($A107&lt;AN$5,AN$8,AN$9))^2),0),0)</f>
        <v>0</v>
      </c>
      <c r="AO107" s="78" t="n">
        <f aca="false">IF(AND(ISNUMBER($A107),$A107&gt;=AO$6,$A107&lt;=AO$7),IFERROR(AO$10*2/(SQRT(2*PI())*(AO$8+AO$9))*EXP(-0.5*(($A107-AO$5)/IF($A107&lt;AO$5,AO$8,AO$9))^2),0),0)</f>
        <v>0</v>
      </c>
      <c r="AP107" s="78" t="n">
        <f aca="false">IF(AND(ISNUMBER($A107),$A107&gt;=AP$6,$A107&lt;=AP$7),IFERROR(AP$10*2/(SQRT(2*PI())*(AP$8+AP$9))*EXP(-0.5*(($A107-AP$5)/IF($A107&lt;AP$5,AP$8,AP$9))^2),0),0)</f>
        <v>0</v>
      </c>
      <c r="AQ107" s="78" t="n">
        <f aca="false">IF(AND(ISNUMBER($A107),$A107&gt;=AQ$6,$A107&lt;=AQ$7),IFERROR(AQ$10*2/(SQRT(2*PI())*(AQ$8+AQ$9))*EXP(-0.5*(($A107-AQ$5)/IF($A107&lt;AQ$5,AQ$8,AQ$9))^2),0),0)</f>
        <v>0</v>
      </c>
      <c r="AR107" s="78" t="n">
        <f aca="false">IF(AND(ISNUMBER($A107),$A107&gt;=AR$6,$A107&lt;=AR$7),IFERROR(AR$10*2/(SQRT(2*PI())*(AR$8+AR$9))*EXP(-0.5*(($A107-AR$5)/IF($A107&lt;AR$5,AR$8,AR$9))^2),0),0)</f>
        <v>0</v>
      </c>
      <c r="AS107" s="78" t="n">
        <f aca="false">IF(AND(ISNUMBER($A107),$A107&gt;=AS$6,$A107&lt;=AS$7),IFERROR(AS$10*2/(SQRT(2*PI())*(AS$8+AS$9))*EXP(-0.5*(($A107-AS$5)/IF($A107&lt;AS$5,AS$8,AS$9))^2),0),0)</f>
        <v>0</v>
      </c>
      <c r="AT107" s="78" t="n">
        <f aca="false">IF(AND(ISNUMBER($A107),$A107&gt;=AT$6,$A107&lt;=AT$7),IFERROR(AT$10*2/(SQRT(2*PI())*(AT$8+AT$9))*EXP(-0.5*(($A107-AT$5)/IF($A107&lt;AT$5,AT$8,AT$9))^2),0),0)</f>
        <v>0</v>
      </c>
      <c r="AU107" s="78" t="n">
        <f aca="false">IF(AND(ISNUMBER($A107),$A107&gt;=AU$6,$A107&lt;=AU$7),IFERROR(AU$10*2/(SQRT(2*PI())*(AU$8+AU$9))*EXP(-0.5*(($A107-AU$5)/IF($A107&lt;AU$5,AU$8,AU$9))^2),0),0)</f>
        <v>0</v>
      </c>
      <c r="AV107" s="78" t="n">
        <f aca="false">IF(AND(ISNUMBER($A107),$A107&gt;=AV$6,$A107&lt;=AV$7),IFERROR(AV$10*2/(SQRT(2*PI())*(AV$8+AV$9))*EXP(-0.5*(($A107-AV$5)/IF($A107&lt;AV$5,AV$8,AV$9))^2),0),0)</f>
        <v>0</v>
      </c>
      <c r="AW107" s="78" t="n">
        <f aca="false">IF(AND(ISNUMBER($A107),$A107&gt;=AW$6,$A107&lt;=AW$7),IFERROR(AW$10*2/(SQRT(2*PI())*(AW$8+AW$9))*EXP(-0.5*(($A107-AW$5)/IF($A107&lt;AW$5,AW$8,AW$9))^2),0),0)</f>
        <v>0</v>
      </c>
      <c r="AX107" s="78" t="n">
        <f aca="false">IF(AND(ISNUMBER($A107),$A107&gt;=AX$6,$A107&lt;=AX$7),IFERROR(AX$10*2/(SQRT(2*PI())*(AX$8+AX$9))*EXP(-0.5*(($A107-AX$5)/IF($A107&lt;AX$5,AX$8,AX$9))^2),0),0)</f>
        <v>0</v>
      </c>
      <c r="AY107" s="78" t="n">
        <f aca="false">IF(AND(ISNUMBER($A107),$A107&gt;=AY$6,$A107&lt;=AY$7),IFERROR(AY$10*2/(SQRT(2*PI())*(AY$8+AY$9))*EXP(-0.5*(($A107-AY$5)/IF($A107&lt;AY$5,AY$8,AY$9))^2),0),0)</f>
        <v>0</v>
      </c>
      <c r="AZ107" s="78" t="n">
        <f aca="false">IF(AND(ISNUMBER($A107),$A107&gt;=AZ$6,$A107&lt;=AZ$7),IFERROR(AZ$10*2/(SQRT(2*PI())*(AZ$8+AZ$9))*EXP(-0.5*(($A107-AZ$5)/IF($A107&lt;AZ$5,AZ$8,AZ$9))^2),0),0)</f>
        <v>0</v>
      </c>
      <c r="BA107" s="78" t="n">
        <f aca="false">IF(AND(ISNUMBER($A107),$A107&gt;=BA$6,$A107&lt;=BA$7),IFERROR(BA$10*2/(SQRT(2*PI())*(BA$8+BA$9))*EXP(-0.5*(($A107-BA$5)/IF($A107&lt;BA$5,BA$8,BA$9))^2),0),0)</f>
        <v>0</v>
      </c>
    </row>
    <row r="108" customFormat="false" ht="15" hidden="false" customHeight="false" outlineLevel="0" collapsed="false">
      <c r="A108" s="73" t="str">
        <f aca="false">IF(ISNUMBER('Batch Matches'!D108),'Batch Matches'!D108,"")</f>
        <v/>
      </c>
      <c r="B108" s="78" t="n">
        <f aca="false">SUM(G108:BA108)</f>
        <v>0</v>
      </c>
      <c r="C108" s="78" t="n">
        <f aca="false">MAX(G108:BA108)</f>
        <v>0</v>
      </c>
      <c r="D108" s="72" t="str">
        <f aca="false">IF(B108=0,"",MATCH(C108,G108:BA108,0))</f>
        <v/>
      </c>
      <c r="E108" s="78" t="n">
        <f aca="false">LARGE(G108:BA108,2)</f>
        <v>0</v>
      </c>
      <c r="F108" s="72" t="str">
        <f aca="false">IF(E108=0,"",MATCH(E108,G108:BA108,0))</f>
        <v/>
      </c>
      <c r="G108" s="78" t="n">
        <f aca="false">IF(AND(ISNUMBER($A108),$A108&gt;=G$6,$A108&lt;=G$7),IFERROR(G$10*2/(SQRT(2*PI())*(G$8+G$9))*EXP(-0.5*(($A108-G$5)/IF($A108&lt;G$5,G$8,G$9))^2),0),0)</f>
        <v>0</v>
      </c>
      <c r="H108" s="78" t="n">
        <f aca="false">IF(AND(ISNUMBER($A108),$A108&gt;=H$6,$A108&lt;=H$7),IFERROR(H$10*2/(SQRT(2*PI())*(H$8+H$9))*EXP(-0.5*(($A108-H$5)/IF($A108&lt;H$5,H$8,H$9))^2),0),0)</f>
        <v>0</v>
      </c>
      <c r="I108" s="78" t="n">
        <f aca="false">IF(AND(ISNUMBER($A108),$A108&gt;=I$6,$A108&lt;=I$7),IFERROR(I$10*2/(SQRT(2*PI())*(I$8+I$9))*EXP(-0.5*(($A108-I$5)/IF($A108&lt;I$5,I$8,I$9))^2),0),0)</f>
        <v>0</v>
      </c>
      <c r="J108" s="78" t="n">
        <f aca="false">IF(AND(ISNUMBER($A108),$A108&gt;=J$6,$A108&lt;=J$7),IFERROR(J$10*2/(SQRT(2*PI())*(J$8+J$9))*EXP(-0.5*(($A108-J$5)/IF($A108&lt;J$5,J$8,J$9))^2),0),0)</f>
        <v>0</v>
      </c>
      <c r="K108" s="78" t="n">
        <f aca="false">IF(AND(ISNUMBER($A108),$A108&gt;=K$6,$A108&lt;=K$7),IFERROR(K$10*2/(SQRT(2*PI())*(K$8+K$9))*EXP(-0.5*(($A108-K$5)/IF($A108&lt;K$5,K$8,K$9))^2),0),0)</f>
        <v>0</v>
      </c>
      <c r="L108" s="78" t="n">
        <f aca="false">IF(AND(ISNUMBER($A108),$A108&gt;=L$6,$A108&lt;=L$7),IFERROR(L$10*2/(SQRT(2*PI())*(L$8+L$9))*EXP(-0.5*(($A108-L$5)/IF($A108&lt;L$5,L$8,L$9))^2),0),0)</f>
        <v>0</v>
      </c>
      <c r="M108" s="78" t="n">
        <f aca="false">IF(AND(ISNUMBER($A108),$A108&gt;=M$6,$A108&lt;=M$7),IFERROR(M$10*2/(SQRT(2*PI())*(M$8+M$9))*EXP(-0.5*(($A108-M$5)/IF($A108&lt;M$5,M$8,M$9))^2),0),0)</f>
        <v>0</v>
      </c>
      <c r="N108" s="78" t="n">
        <f aca="false">IF(AND(ISNUMBER($A108),$A108&gt;=N$6,$A108&lt;=N$7),IFERROR(N$10*2/(SQRT(2*PI())*(N$8+N$9))*EXP(-0.5*(($A108-N$5)/IF($A108&lt;N$5,N$8,N$9))^2),0),0)</f>
        <v>0</v>
      </c>
      <c r="O108" s="78" t="n">
        <f aca="false">IF(AND(ISNUMBER($A108),$A108&gt;=O$6,$A108&lt;=O$7),IFERROR(O$10*2/(SQRT(2*PI())*(O$8+O$9))*EXP(-0.5*(($A108-O$5)/IF($A108&lt;O$5,O$8,O$9))^2),0),0)</f>
        <v>0</v>
      </c>
      <c r="P108" s="78" t="n">
        <f aca="false">IF(AND(ISNUMBER($A108),$A108&gt;=P$6,$A108&lt;=P$7),IFERROR(P$10*2/(SQRT(2*PI())*(P$8+P$9))*EXP(-0.5*(($A108-P$5)/IF($A108&lt;P$5,P$8,P$9))^2),0),0)</f>
        <v>0</v>
      </c>
      <c r="Q108" s="78" t="n">
        <f aca="false">IF(AND(ISNUMBER($A108),$A108&gt;=Q$6,$A108&lt;=Q$7),IFERROR(Q$10*2/(SQRT(2*PI())*(Q$8+Q$9))*EXP(-0.5*(($A108-Q$5)/IF($A108&lt;Q$5,Q$8,Q$9))^2),0),0)</f>
        <v>0</v>
      </c>
      <c r="R108" s="78" t="n">
        <f aca="false">IF(AND(ISNUMBER($A108),$A108&gt;=R$6,$A108&lt;=R$7),IFERROR(R$10*2/(SQRT(2*PI())*(R$8+R$9))*EXP(-0.5*(($A108-R$5)/IF($A108&lt;R$5,R$8,R$9))^2),0),0)</f>
        <v>0</v>
      </c>
      <c r="S108" s="78" t="n">
        <f aca="false">IF(AND(ISNUMBER($A108),$A108&gt;=S$6,$A108&lt;=S$7),IFERROR(S$10*2/(SQRT(2*PI())*(S$8+S$9))*EXP(-0.5*(($A108-S$5)/IF($A108&lt;S$5,S$8,S$9))^2),0),0)</f>
        <v>0</v>
      </c>
      <c r="T108" s="78" t="n">
        <f aca="false">IF(AND(ISNUMBER($A108),$A108&gt;=T$6,$A108&lt;=T$7),IFERROR(T$10*2/(SQRT(2*PI())*(T$8+T$9))*EXP(-0.5*(($A108-T$5)/IF($A108&lt;T$5,T$8,T$9))^2),0),0)</f>
        <v>0</v>
      </c>
      <c r="U108" s="78" t="n">
        <f aca="false">IF(AND(ISNUMBER($A108),$A108&gt;=U$6,$A108&lt;=U$7),IFERROR(U$10*2/(SQRT(2*PI())*(U$8+U$9))*EXP(-0.5*(($A108-U$5)/IF($A108&lt;U$5,U$8,U$9))^2),0),0)</f>
        <v>0</v>
      </c>
      <c r="V108" s="78" t="n">
        <f aca="false">IF(AND(ISNUMBER($A108),$A108&gt;=V$6,$A108&lt;=V$7),IFERROR(V$10*2/(SQRT(2*PI())*(V$8+V$9))*EXP(-0.5*(($A108-V$5)/IF($A108&lt;V$5,V$8,V$9))^2),0),0)</f>
        <v>0</v>
      </c>
      <c r="W108" s="78" t="n">
        <f aca="false">IF(AND(ISNUMBER($A108),$A108&gt;=W$6,$A108&lt;=W$7),IFERROR(W$10*2/(SQRT(2*PI())*(W$8+W$9))*EXP(-0.5*(($A108-W$5)/IF($A108&lt;W$5,W$8,W$9))^2),0),0)</f>
        <v>0</v>
      </c>
      <c r="X108" s="78" t="n">
        <f aca="false">IF(AND(ISNUMBER($A108),$A108&gt;=X$6,$A108&lt;=X$7),IFERROR(X$10*2/(SQRT(2*PI())*(X$8+X$9))*EXP(-0.5*(($A108-X$5)/IF($A108&lt;X$5,X$8,X$9))^2),0),0)</f>
        <v>0</v>
      </c>
      <c r="Y108" s="78" t="n">
        <f aca="false">IF(AND(ISNUMBER($A108),$A108&gt;=Y$6,$A108&lt;=Y$7),IFERROR(Y$10*2/(SQRT(2*PI())*(Y$8+Y$9))*EXP(-0.5*(($A108-Y$5)/IF($A108&lt;Y$5,Y$8,Y$9))^2),0),0)</f>
        <v>0</v>
      </c>
      <c r="Z108" s="78" t="n">
        <f aca="false">IF(AND(ISNUMBER($A108),$A108&gt;=Z$6,$A108&lt;=Z$7),IFERROR(Z$10*2/(SQRT(2*PI())*(Z$8+Z$9))*EXP(-0.5*(($A108-Z$5)/IF($A108&lt;Z$5,Z$8,Z$9))^2),0),0)</f>
        <v>0</v>
      </c>
      <c r="AA108" s="78" t="n">
        <f aca="false">IF(AND(ISNUMBER($A108),$A108&gt;=AA$6,$A108&lt;=AA$7),IFERROR(AA$10*2/(SQRT(2*PI())*(AA$8+AA$9))*EXP(-0.5*(($A108-AA$5)/IF($A108&lt;AA$5,AA$8,AA$9))^2),0),0)</f>
        <v>0</v>
      </c>
      <c r="AB108" s="78" t="n">
        <f aca="false">IF(AND(ISNUMBER($A108),$A108&gt;=AB$6,$A108&lt;=AB$7),IFERROR(AB$10*2/(SQRT(2*PI())*(AB$8+AB$9))*EXP(-0.5*(($A108-AB$5)/IF($A108&lt;AB$5,AB$8,AB$9))^2),0),0)</f>
        <v>0</v>
      </c>
      <c r="AC108" s="78" t="n">
        <f aca="false">IF(AND(ISNUMBER($A108),$A108&gt;=AC$6,$A108&lt;=AC$7),IFERROR(AC$10*2/(SQRT(2*PI())*(AC$8+AC$9))*EXP(-0.5*(($A108-AC$5)/IF($A108&lt;AC$5,AC$8,AC$9))^2),0),0)</f>
        <v>0</v>
      </c>
      <c r="AD108" s="78" t="n">
        <f aca="false">IF(AND(ISNUMBER($A108),$A108&gt;=AD$6,$A108&lt;=AD$7),IFERROR(AD$10*2/(SQRT(2*PI())*(AD$8+AD$9))*EXP(-0.5*(($A108-AD$5)/IF($A108&lt;AD$5,AD$8,AD$9))^2),0),0)</f>
        <v>0</v>
      </c>
      <c r="AE108" s="78" t="n">
        <f aca="false">IF(AND(ISNUMBER($A108),$A108&gt;=AE$6,$A108&lt;=AE$7),IFERROR(AE$10*2/(SQRT(2*PI())*(AE$8+AE$9))*EXP(-0.5*(($A108-AE$5)/IF($A108&lt;AE$5,AE$8,AE$9))^2),0),0)</f>
        <v>0</v>
      </c>
      <c r="AF108" s="78" t="n">
        <f aca="false">IF(AND(ISNUMBER($A108),$A108&gt;=AF$6,$A108&lt;=AF$7),IFERROR(AF$10*2/(SQRT(2*PI())*(AF$8+AF$9))*EXP(-0.5*(($A108-AF$5)/IF($A108&lt;AF$5,AF$8,AF$9))^2),0),0)</f>
        <v>0</v>
      </c>
      <c r="AG108" s="78" t="n">
        <f aca="false">IF(AND(ISNUMBER($A108),$A108&gt;=AG$6,$A108&lt;=AG$7),IFERROR(AG$10*2/(SQRT(2*PI())*(AG$8+AG$9))*EXP(-0.5*(($A108-AG$5)/IF($A108&lt;AG$5,AG$8,AG$9))^2),0),0)</f>
        <v>0</v>
      </c>
      <c r="AH108" s="78" t="n">
        <f aca="false">IF(AND(ISNUMBER($A108),$A108&gt;=AH$6,$A108&lt;=AH$7),IFERROR(AH$10*2/(SQRT(2*PI())*(AH$8+AH$9))*EXP(-0.5*(($A108-AH$5)/IF($A108&lt;AH$5,AH$8,AH$9))^2),0),0)</f>
        <v>0</v>
      </c>
      <c r="AI108" s="78" t="n">
        <f aca="false">IF(AND(ISNUMBER($A108),$A108&gt;=AI$6,$A108&lt;=AI$7),IFERROR(AI$10*2/(SQRT(2*PI())*(AI$8+AI$9))*EXP(-0.5*(($A108-AI$5)/IF($A108&lt;AI$5,AI$8,AI$9))^2),0),0)</f>
        <v>0</v>
      </c>
      <c r="AJ108" s="78" t="n">
        <f aca="false">IF(AND(ISNUMBER($A108),$A108&gt;=AJ$6,$A108&lt;=AJ$7),IFERROR(AJ$10*2/(SQRT(2*PI())*(AJ$8+AJ$9))*EXP(-0.5*(($A108-AJ$5)/IF($A108&lt;AJ$5,AJ$8,AJ$9))^2),0),0)</f>
        <v>0</v>
      </c>
      <c r="AK108" s="78" t="n">
        <f aca="false">IF(AND(ISNUMBER($A108),$A108&gt;=AK$6,$A108&lt;=AK$7),IFERROR(AK$10*2/(SQRT(2*PI())*(AK$8+AK$9))*EXP(-0.5*(($A108-AK$5)/IF($A108&lt;AK$5,AK$8,AK$9))^2),0),0)</f>
        <v>0</v>
      </c>
      <c r="AL108" s="78" t="n">
        <f aca="false">IF(AND(ISNUMBER($A108),$A108&gt;=AL$6,$A108&lt;=AL$7),IFERROR(AL$10*2/(SQRT(2*PI())*(AL$8+AL$9))*EXP(-0.5*(($A108-AL$5)/IF($A108&lt;AL$5,AL$8,AL$9))^2),0),0)</f>
        <v>0</v>
      </c>
      <c r="AM108" s="78" t="n">
        <f aca="false">IF(AND(ISNUMBER($A108),$A108&gt;=AM$6,$A108&lt;=AM$7),IFERROR(AM$10*2/(SQRT(2*PI())*(AM$8+AM$9))*EXP(-0.5*(($A108-AM$5)/IF($A108&lt;AM$5,AM$8,AM$9))^2),0),0)</f>
        <v>0</v>
      </c>
      <c r="AN108" s="78" t="n">
        <f aca="false">IF(AND(ISNUMBER($A108),$A108&gt;=AN$6,$A108&lt;=AN$7),IFERROR(AN$10*2/(SQRT(2*PI())*(AN$8+AN$9))*EXP(-0.5*(($A108-AN$5)/IF($A108&lt;AN$5,AN$8,AN$9))^2),0),0)</f>
        <v>0</v>
      </c>
      <c r="AO108" s="78" t="n">
        <f aca="false">IF(AND(ISNUMBER($A108),$A108&gt;=AO$6,$A108&lt;=AO$7),IFERROR(AO$10*2/(SQRT(2*PI())*(AO$8+AO$9))*EXP(-0.5*(($A108-AO$5)/IF($A108&lt;AO$5,AO$8,AO$9))^2),0),0)</f>
        <v>0</v>
      </c>
      <c r="AP108" s="78" t="n">
        <f aca="false">IF(AND(ISNUMBER($A108),$A108&gt;=AP$6,$A108&lt;=AP$7),IFERROR(AP$10*2/(SQRT(2*PI())*(AP$8+AP$9))*EXP(-0.5*(($A108-AP$5)/IF($A108&lt;AP$5,AP$8,AP$9))^2),0),0)</f>
        <v>0</v>
      </c>
      <c r="AQ108" s="78" t="n">
        <f aca="false">IF(AND(ISNUMBER($A108),$A108&gt;=AQ$6,$A108&lt;=AQ$7),IFERROR(AQ$10*2/(SQRT(2*PI())*(AQ$8+AQ$9))*EXP(-0.5*(($A108-AQ$5)/IF($A108&lt;AQ$5,AQ$8,AQ$9))^2),0),0)</f>
        <v>0</v>
      </c>
      <c r="AR108" s="78" t="n">
        <f aca="false">IF(AND(ISNUMBER($A108),$A108&gt;=AR$6,$A108&lt;=AR$7),IFERROR(AR$10*2/(SQRT(2*PI())*(AR$8+AR$9))*EXP(-0.5*(($A108-AR$5)/IF($A108&lt;AR$5,AR$8,AR$9))^2),0),0)</f>
        <v>0</v>
      </c>
      <c r="AS108" s="78" t="n">
        <f aca="false">IF(AND(ISNUMBER($A108),$A108&gt;=AS$6,$A108&lt;=AS$7),IFERROR(AS$10*2/(SQRT(2*PI())*(AS$8+AS$9))*EXP(-0.5*(($A108-AS$5)/IF($A108&lt;AS$5,AS$8,AS$9))^2),0),0)</f>
        <v>0</v>
      </c>
      <c r="AT108" s="78" t="n">
        <f aca="false">IF(AND(ISNUMBER($A108),$A108&gt;=AT$6,$A108&lt;=AT$7),IFERROR(AT$10*2/(SQRT(2*PI())*(AT$8+AT$9))*EXP(-0.5*(($A108-AT$5)/IF($A108&lt;AT$5,AT$8,AT$9))^2),0),0)</f>
        <v>0</v>
      </c>
      <c r="AU108" s="78" t="n">
        <f aca="false">IF(AND(ISNUMBER($A108),$A108&gt;=AU$6,$A108&lt;=AU$7),IFERROR(AU$10*2/(SQRT(2*PI())*(AU$8+AU$9))*EXP(-0.5*(($A108-AU$5)/IF($A108&lt;AU$5,AU$8,AU$9))^2),0),0)</f>
        <v>0</v>
      </c>
      <c r="AV108" s="78" t="n">
        <f aca="false">IF(AND(ISNUMBER($A108),$A108&gt;=AV$6,$A108&lt;=AV$7),IFERROR(AV$10*2/(SQRT(2*PI())*(AV$8+AV$9))*EXP(-0.5*(($A108-AV$5)/IF($A108&lt;AV$5,AV$8,AV$9))^2),0),0)</f>
        <v>0</v>
      </c>
      <c r="AW108" s="78" t="n">
        <f aca="false">IF(AND(ISNUMBER($A108),$A108&gt;=AW$6,$A108&lt;=AW$7),IFERROR(AW$10*2/(SQRT(2*PI())*(AW$8+AW$9))*EXP(-0.5*(($A108-AW$5)/IF($A108&lt;AW$5,AW$8,AW$9))^2),0),0)</f>
        <v>0</v>
      </c>
      <c r="AX108" s="78" t="n">
        <f aca="false">IF(AND(ISNUMBER($A108),$A108&gt;=AX$6,$A108&lt;=AX$7),IFERROR(AX$10*2/(SQRT(2*PI())*(AX$8+AX$9))*EXP(-0.5*(($A108-AX$5)/IF($A108&lt;AX$5,AX$8,AX$9))^2),0),0)</f>
        <v>0</v>
      </c>
      <c r="AY108" s="78" t="n">
        <f aca="false">IF(AND(ISNUMBER($A108),$A108&gt;=AY$6,$A108&lt;=AY$7),IFERROR(AY$10*2/(SQRT(2*PI())*(AY$8+AY$9))*EXP(-0.5*(($A108-AY$5)/IF($A108&lt;AY$5,AY$8,AY$9))^2),0),0)</f>
        <v>0</v>
      </c>
      <c r="AZ108" s="78" t="n">
        <f aca="false">IF(AND(ISNUMBER($A108),$A108&gt;=AZ$6,$A108&lt;=AZ$7),IFERROR(AZ$10*2/(SQRT(2*PI())*(AZ$8+AZ$9))*EXP(-0.5*(($A108-AZ$5)/IF($A108&lt;AZ$5,AZ$8,AZ$9))^2),0),0)</f>
        <v>0</v>
      </c>
      <c r="BA108" s="78" t="n">
        <f aca="false">IF(AND(ISNUMBER($A108),$A108&gt;=BA$6,$A108&lt;=BA$7),IFERROR(BA$10*2/(SQRT(2*PI())*(BA$8+BA$9))*EXP(-0.5*(($A108-BA$5)/IF($A108&lt;BA$5,BA$8,BA$9))^2),0),0)</f>
        <v>0</v>
      </c>
    </row>
    <row r="109" customFormat="false" ht="15" hidden="false" customHeight="false" outlineLevel="0" collapsed="false">
      <c r="A109" s="73" t="str">
        <f aca="false">IF(ISNUMBER('Batch Matches'!D109),'Batch Matches'!D109,"")</f>
        <v/>
      </c>
      <c r="B109" s="78" t="n">
        <f aca="false">SUM(G109:BA109)</f>
        <v>0</v>
      </c>
      <c r="C109" s="78" t="n">
        <f aca="false">MAX(G109:BA109)</f>
        <v>0</v>
      </c>
      <c r="D109" s="72" t="str">
        <f aca="false">IF(B109=0,"",MATCH(C109,G109:BA109,0))</f>
        <v/>
      </c>
      <c r="E109" s="78" t="n">
        <f aca="false">LARGE(G109:BA109,2)</f>
        <v>0</v>
      </c>
      <c r="F109" s="72" t="str">
        <f aca="false">IF(E109=0,"",MATCH(E109,G109:BA109,0))</f>
        <v/>
      </c>
      <c r="G109" s="78" t="n">
        <f aca="false">IF(AND(ISNUMBER($A109),$A109&gt;=G$6,$A109&lt;=G$7),IFERROR(G$10*2/(SQRT(2*PI())*(G$8+G$9))*EXP(-0.5*(($A109-G$5)/IF($A109&lt;G$5,G$8,G$9))^2),0),0)</f>
        <v>0</v>
      </c>
      <c r="H109" s="78" t="n">
        <f aca="false">IF(AND(ISNUMBER($A109),$A109&gt;=H$6,$A109&lt;=H$7),IFERROR(H$10*2/(SQRT(2*PI())*(H$8+H$9))*EXP(-0.5*(($A109-H$5)/IF($A109&lt;H$5,H$8,H$9))^2),0),0)</f>
        <v>0</v>
      </c>
      <c r="I109" s="78" t="n">
        <f aca="false">IF(AND(ISNUMBER($A109),$A109&gt;=I$6,$A109&lt;=I$7),IFERROR(I$10*2/(SQRT(2*PI())*(I$8+I$9))*EXP(-0.5*(($A109-I$5)/IF($A109&lt;I$5,I$8,I$9))^2),0),0)</f>
        <v>0</v>
      </c>
      <c r="J109" s="78" t="n">
        <f aca="false">IF(AND(ISNUMBER($A109),$A109&gt;=J$6,$A109&lt;=J$7),IFERROR(J$10*2/(SQRT(2*PI())*(J$8+J$9))*EXP(-0.5*(($A109-J$5)/IF($A109&lt;J$5,J$8,J$9))^2),0),0)</f>
        <v>0</v>
      </c>
      <c r="K109" s="78" t="n">
        <f aca="false">IF(AND(ISNUMBER($A109),$A109&gt;=K$6,$A109&lt;=K$7),IFERROR(K$10*2/(SQRT(2*PI())*(K$8+K$9))*EXP(-0.5*(($A109-K$5)/IF($A109&lt;K$5,K$8,K$9))^2),0),0)</f>
        <v>0</v>
      </c>
      <c r="L109" s="78" t="n">
        <f aca="false">IF(AND(ISNUMBER($A109),$A109&gt;=L$6,$A109&lt;=L$7),IFERROR(L$10*2/(SQRT(2*PI())*(L$8+L$9))*EXP(-0.5*(($A109-L$5)/IF($A109&lt;L$5,L$8,L$9))^2),0),0)</f>
        <v>0</v>
      </c>
      <c r="M109" s="78" t="n">
        <f aca="false">IF(AND(ISNUMBER($A109),$A109&gt;=M$6,$A109&lt;=M$7),IFERROR(M$10*2/(SQRT(2*PI())*(M$8+M$9))*EXP(-0.5*(($A109-M$5)/IF($A109&lt;M$5,M$8,M$9))^2),0),0)</f>
        <v>0</v>
      </c>
      <c r="N109" s="78" t="n">
        <f aca="false">IF(AND(ISNUMBER($A109),$A109&gt;=N$6,$A109&lt;=N$7),IFERROR(N$10*2/(SQRT(2*PI())*(N$8+N$9))*EXP(-0.5*(($A109-N$5)/IF($A109&lt;N$5,N$8,N$9))^2),0),0)</f>
        <v>0</v>
      </c>
      <c r="O109" s="78" t="n">
        <f aca="false">IF(AND(ISNUMBER($A109),$A109&gt;=O$6,$A109&lt;=O$7),IFERROR(O$10*2/(SQRT(2*PI())*(O$8+O$9))*EXP(-0.5*(($A109-O$5)/IF($A109&lt;O$5,O$8,O$9))^2),0),0)</f>
        <v>0</v>
      </c>
      <c r="P109" s="78" t="n">
        <f aca="false">IF(AND(ISNUMBER($A109),$A109&gt;=P$6,$A109&lt;=P$7),IFERROR(P$10*2/(SQRT(2*PI())*(P$8+P$9))*EXP(-0.5*(($A109-P$5)/IF($A109&lt;P$5,P$8,P$9))^2),0),0)</f>
        <v>0</v>
      </c>
      <c r="Q109" s="78" t="n">
        <f aca="false">IF(AND(ISNUMBER($A109),$A109&gt;=Q$6,$A109&lt;=Q$7),IFERROR(Q$10*2/(SQRT(2*PI())*(Q$8+Q$9))*EXP(-0.5*(($A109-Q$5)/IF($A109&lt;Q$5,Q$8,Q$9))^2),0),0)</f>
        <v>0</v>
      </c>
      <c r="R109" s="78" t="n">
        <f aca="false">IF(AND(ISNUMBER($A109),$A109&gt;=R$6,$A109&lt;=R$7),IFERROR(R$10*2/(SQRT(2*PI())*(R$8+R$9))*EXP(-0.5*(($A109-R$5)/IF($A109&lt;R$5,R$8,R$9))^2),0),0)</f>
        <v>0</v>
      </c>
      <c r="S109" s="78" t="n">
        <f aca="false">IF(AND(ISNUMBER($A109),$A109&gt;=S$6,$A109&lt;=S$7),IFERROR(S$10*2/(SQRT(2*PI())*(S$8+S$9))*EXP(-0.5*(($A109-S$5)/IF($A109&lt;S$5,S$8,S$9))^2),0),0)</f>
        <v>0</v>
      </c>
      <c r="T109" s="78" t="n">
        <f aca="false">IF(AND(ISNUMBER($A109),$A109&gt;=T$6,$A109&lt;=T$7),IFERROR(T$10*2/(SQRT(2*PI())*(T$8+T$9))*EXP(-0.5*(($A109-T$5)/IF($A109&lt;T$5,T$8,T$9))^2),0),0)</f>
        <v>0</v>
      </c>
      <c r="U109" s="78" t="n">
        <f aca="false">IF(AND(ISNUMBER($A109),$A109&gt;=U$6,$A109&lt;=U$7),IFERROR(U$10*2/(SQRT(2*PI())*(U$8+U$9))*EXP(-0.5*(($A109-U$5)/IF($A109&lt;U$5,U$8,U$9))^2),0),0)</f>
        <v>0</v>
      </c>
      <c r="V109" s="78" t="n">
        <f aca="false">IF(AND(ISNUMBER($A109),$A109&gt;=V$6,$A109&lt;=V$7),IFERROR(V$10*2/(SQRT(2*PI())*(V$8+V$9))*EXP(-0.5*(($A109-V$5)/IF($A109&lt;V$5,V$8,V$9))^2),0),0)</f>
        <v>0</v>
      </c>
      <c r="W109" s="78" t="n">
        <f aca="false">IF(AND(ISNUMBER($A109),$A109&gt;=W$6,$A109&lt;=W$7),IFERROR(W$10*2/(SQRT(2*PI())*(W$8+W$9))*EXP(-0.5*(($A109-W$5)/IF($A109&lt;W$5,W$8,W$9))^2),0),0)</f>
        <v>0</v>
      </c>
      <c r="X109" s="78" t="n">
        <f aca="false">IF(AND(ISNUMBER($A109),$A109&gt;=X$6,$A109&lt;=X$7),IFERROR(X$10*2/(SQRT(2*PI())*(X$8+X$9))*EXP(-0.5*(($A109-X$5)/IF($A109&lt;X$5,X$8,X$9))^2),0),0)</f>
        <v>0</v>
      </c>
      <c r="Y109" s="78" t="n">
        <f aca="false">IF(AND(ISNUMBER($A109),$A109&gt;=Y$6,$A109&lt;=Y$7),IFERROR(Y$10*2/(SQRT(2*PI())*(Y$8+Y$9))*EXP(-0.5*(($A109-Y$5)/IF($A109&lt;Y$5,Y$8,Y$9))^2),0),0)</f>
        <v>0</v>
      </c>
      <c r="Z109" s="78" t="n">
        <f aca="false">IF(AND(ISNUMBER($A109),$A109&gt;=Z$6,$A109&lt;=Z$7),IFERROR(Z$10*2/(SQRT(2*PI())*(Z$8+Z$9))*EXP(-0.5*(($A109-Z$5)/IF($A109&lt;Z$5,Z$8,Z$9))^2),0),0)</f>
        <v>0</v>
      </c>
      <c r="AA109" s="78" t="n">
        <f aca="false">IF(AND(ISNUMBER($A109),$A109&gt;=AA$6,$A109&lt;=AA$7),IFERROR(AA$10*2/(SQRT(2*PI())*(AA$8+AA$9))*EXP(-0.5*(($A109-AA$5)/IF($A109&lt;AA$5,AA$8,AA$9))^2),0),0)</f>
        <v>0</v>
      </c>
      <c r="AB109" s="78" t="n">
        <f aca="false">IF(AND(ISNUMBER($A109),$A109&gt;=AB$6,$A109&lt;=AB$7),IFERROR(AB$10*2/(SQRT(2*PI())*(AB$8+AB$9))*EXP(-0.5*(($A109-AB$5)/IF($A109&lt;AB$5,AB$8,AB$9))^2),0),0)</f>
        <v>0</v>
      </c>
      <c r="AC109" s="78" t="n">
        <f aca="false">IF(AND(ISNUMBER($A109),$A109&gt;=AC$6,$A109&lt;=AC$7),IFERROR(AC$10*2/(SQRT(2*PI())*(AC$8+AC$9))*EXP(-0.5*(($A109-AC$5)/IF($A109&lt;AC$5,AC$8,AC$9))^2),0),0)</f>
        <v>0</v>
      </c>
      <c r="AD109" s="78" t="n">
        <f aca="false">IF(AND(ISNUMBER($A109),$A109&gt;=AD$6,$A109&lt;=AD$7),IFERROR(AD$10*2/(SQRT(2*PI())*(AD$8+AD$9))*EXP(-0.5*(($A109-AD$5)/IF($A109&lt;AD$5,AD$8,AD$9))^2),0),0)</f>
        <v>0</v>
      </c>
      <c r="AE109" s="78" t="n">
        <f aca="false">IF(AND(ISNUMBER($A109),$A109&gt;=AE$6,$A109&lt;=AE$7),IFERROR(AE$10*2/(SQRT(2*PI())*(AE$8+AE$9))*EXP(-0.5*(($A109-AE$5)/IF($A109&lt;AE$5,AE$8,AE$9))^2),0),0)</f>
        <v>0</v>
      </c>
      <c r="AF109" s="78" t="n">
        <f aca="false">IF(AND(ISNUMBER($A109),$A109&gt;=AF$6,$A109&lt;=AF$7),IFERROR(AF$10*2/(SQRT(2*PI())*(AF$8+AF$9))*EXP(-0.5*(($A109-AF$5)/IF($A109&lt;AF$5,AF$8,AF$9))^2),0),0)</f>
        <v>0</v>
      </c>
      <c r="AG109" s="78" t="n">
        <f aca="false">IF(AND(ISNUMBER($A109),$A109&gt;=AG$6,$A109&lt;=AG$7),IFERROR(AG$10*2/(SQRT(2*PI())*(AG$8+AG$9))*EXP(-0.5*(($A109-AG$5)/IF($A109&lt;AG$5,AG$8,AG$9))^2),0),0)</f>
        <v>0</v>
      </c>
      <c r="AH109" s="78" t="n">
        <f aca="false">IF(AND(ISNUMBER($A109),$A109&gt;=AH$6,$A109&lt;=AH$7),IFERROR(AH$10*2/(SQRT(2*PI())*(AH$8+AH$9))*EXP(-0.5*(($A109-AH$5)/IF($A109&lt;AH$5,AH$8,AH$9))^2),0),0)</f>
        <v>0</v>
      </c>
      <c r="AI109" s="78" t="n">
        <f aca="false">IF(AND(ISNUMBER($A109),$A109&gt;=AI$6,$A109&lt;=AI$7),IFERROR(AI$10*2/(SQRT(2*PI())*(AI$8+AI$9))*EXP(-0.5*(($A109-AI$5)/IF($A109&lt;AI$5,AI$8,AI$9))^2),0),0)</f>
        <v>0</v>
      </c>
      <c r="AJ109" s="78" t="n">
        <f aca="false">IF(AND(ISNUMBER($A109),$A109&gt;=AJ$6,$A109&lt;=AJ$7),IFERROR(AJ$10*2/(SQRT(2*PI())*(AJ$8+AJ$9))*EXP(-0.5*(($A109-AJ$5)/IF($A109&lt;AJ$5,AJ$8,AJ$9))^2),0),0)</f>
        <v>0</v>
      </c>
      <c r="AK109" s="78" t="n">
        <f aca="false">IF(AND(ISNUMBER($A109),$A109&gt;=AK$6,$A109&lt;=AK$7),IFERROR(AK$10*2/(SQRT(2*PI())*(AK$8+AK$9))*EXP(-0.5*(($A109-AK$5)/IF($A109&lt;AK$5,AK$8,AK$9))^2),0),0)</f>
        <v>0</v>
      </c>
      <c r="AL109" s="78" t="n">
        <f aca="false">IF(AND(ISNUMBER($A109),$A109&gt;=AL$6,$A109&lt;=AL$7),IFERROR(AL$10*2/(SQRT(2*PI())*(AL$8+AL$9))*EXP(-0.5*(($A109-AL$5)/IF($A109&lt;AL$5,AL$8,AL$9))^2),0),0)</f>
        <v>0</v>
      </c>
      <c r="AM109" s="78" t="n">
        <f aca="false">IF(AND(ISNUMBER($A109),$A109&gt;=AM$6,$A109&lt;=AM$7),IFERROR(AM$10*2/(SQRT(2*PI())*(AM$8+AM$9))*EXP(-0.5*(($A109-AM$5)/IF($A109&lt;AM$5,AM$8,AM$9))^2),0),0)</f>
        <v>0</v>
      </c>
      <c r="AN109" s="78" t="n">
        <f aca="false">IF(AND(ISNUMBER($A109),$A109&gt;=AN$6,$A109&lt;=AN$7),IFERROR(AN$10*2/(SQRT(2*PI())*(AN$8+AN$9))*EXP(-0.5*(($A109-AN$5)/IF($A109&lt;AN$5,AN$8,AN$9))^2),0),0)</f>
        <v>0</v>
      </c>
      <c r="AO109" s="78" t="n">
        <f aca="false">IF(AND(ISNUMBER($A109),$A109&gt;=AO$6,$A109&lt;=AO$7),IFERROR(AO$10*2/(SQRT(2*PI())*(AO$8+AO$9))*EXP(-0.5*(($A109-AO$5)/IF($A109&lt;AO$5,AO$8,AO$9))^2),0),0)</f>
        <v>0</v>
      </c>
      <c r="AP109" s="78" t="n">
        <f aca="false">IF(AND(ISNUMBER($A109),$A109&gt;=AP$6,$A109&lt;=AP$7),IFERROR(AP$10*2/(SQRT(2*PI())*(AP$8+AP$9))*EXP(-0.5*(($A109-AP$5)/IF($A109&lt;AP$5,AP$8,AP$9))^2),0),0)</f>
        <v>0</v>
      </c>
      <c r="AQ109" s="78" t="n">
        <f aca="false">IF(AND(ISNUMBER($A109),$A109&gt;=AQ$6,$A109&lt;=AQ$7),IFERROR(AQ$10*2/(SQRT(2*PI())*(AQ$8+AQ$9))*EXP(-0.5*(($A109-AQ$5)/IF($A109&lt;AQ$5,AQ$8,AQ$9))^2),0),0)</f>
        <v>0</v>
      </c>
      <c r="AR109" s="78" t="n">
        <f aca="false">IF(AND(ISNUMBER($A109),$A109&gt;=AR$6,$A109&lt;=AR$7),IFERROR(AR$10*2/(SQRT(2*PI())*(AR$8+AR$9))*EXP(-0.5*(($A109-AR$5)/IF($A109&lt;AR$5,AR$8,AR$9))^2),0),0)</f>
        <v>0</v>
      </c>
      <c r="AS109" s="78" t="n">
        <f aca="false">IF(AND(ISNUMBER($A109),$A109&gt;=AS$6,$A109&lt;=AS$7),IFERROR(AS$10*2/(SQRT(2*PI())*(AS$8+AS$9))*EXP(-0.5*(($A109-AS$5)/IF($A109&lt;AS$5,AS$8,AS$9))^2),0),0)</f>
        <v>0</v>
      </c>
      <c r="AT109" s="78" t="n">
        <f aca="false">IF(AND(ISNUMBER($A109),$A109&gt;=AT$6,$A109&lt;=AT$7),IFERROR(AT$10*2/(SQRT(2*PI())*(AT$8+AT$9))*EXP(-0.5*(($A109-AT$5)/IF($A109&lt;AT$5,AT$8,AT$9))^2),0),0)</f>
        <v>0</v>
      </c>
      <c r="AU109" s="78" t="n">
        <f aca="false">IF(AND(ISNUMBER($A109),$A109&gt;=AU$6,$A109&lt;=AU$7),IFERROR(AU$10*2/(SQRT(2*PI())*(AU$8+AU$9))*EXP(-0.5*(($A109-AU$5)/IF($A109&lt;AU$5,AU$8,AU$9))^2),0),0)</f>
        <v>0</v>
      </c>
      <c r="AV109" s="78" t="n">
        <f aca="false">IF(AND(ISNUMBER($A109),$A109&gt;=AV$6,$A109&lt;=AV$7),IFERROR(AV$10*2/(SQRT(2*PI())*(AV$8+AV$9))*EXP(-0.5*(($A109-AV$5)/IF($A109&lt;AV$5,AV$8,AV$9))^2),0),0)</f>
        <v>0</v>
      </c>
      <c r="AW109" s="78" t="n">
        <f aca="false">IF(AND(ISNUMBER($A109),$A109&gt;=AW$6,$A109&lt;=AW$7),IFERROR(AW$10*2/(SQRT(2*PI())*(AW$8+AW$9))*EXP(-0.5*(($A109-AW$5)/IF($A109&lt;AW$5,AW$8,AW$9))^2),0),0)</f>
        <v>0</v>
      </c>
      <c r="AX109" s="78" t="n">
        <f aca="false">IF(AND(ISNUMBER($A109),$A109&gt;=AX$6,$A109&lt;=AX$7),IFERROR(AX$10*2/(SQRT(2*PI())*(AX$8+AX$9))*EXP(-0.5*(($A109-AX$5)/IF($A109&lt;AX$5,AX$8,AX$9))^2),0),0)</f>
        <v>0</v>
      </c>
      <c r="AY109" s="78" t="n">
        <f aca="false">IF(AND(ISNUMBER($A109),$A109&gt;=AY$6,$A109&lt;=AY$7),IFERROR(AY$10*2/(SQRT(2*PI())*(AY$8+AY$9))*EXP(-0.5*(($A109-AY$5)/IF($A109&lt;AY$5,AY$8,AY$9))^2),0),0)</f>
        <v>0</v>
      </c>
      <c r="AZ109" s="78" t="n">
        <f aca="false">IF(AND(ISNUMBER($A109),$A109&gt;=AZ$6,$A109&lt;=AZ$7),IFERROR(AZ$10*2/(SQRT(2*PI())*(AZ$8+AZ$9))*EXP(-0.5*(($A109-AZ$5)/IF($A109&lt;AZ$5,AZ$8,AZ$9))^2),0),0)</f>
        <v>0</v>
      </c>
      <c r="BA109" s="78" t="n">
        <f aca="false">IF(AND(ISNUMBER($A109),$A109&gt;=BA$6,$A109&lt;=BA$7),IFERROR(BA$10*2/(SQRT(2*PI())*(BA$8+BA$9))*EXP(-0.5*(($A109-BA$5)/IF($A109&lt;BA$5,BA$8,BA$9))^2),0),0)</f>
        <v>0</v>
      </c>
    </row>
    <row r="110" customFormat="false" ht="15" hidden="false" customHeight="false" outlineLevel="0" collapsed="false">
      <c r="A110" s="73" t="str">
        <f aca="false">IF(ISNUMBER('Batch Matches'!D110),'Batch Matches'!D110,"")</f>
        <v/>
      </c>
      <c r="B110" s="78" t="n">
        <f aca="false">SUM(G110:BA110)</f>
        <v>0</v>
      </c>
      <c r="C110" s="78" t="n">
        <f aca="false">MAX(G110:BA110)</f>
        <v>0</v>
      </c>
      <c r="D110" s="72" t="str">
        <f aca="false">IF(B110=0,"",MATCH(C110,G110:BA110,0))</f>
        <v/>
      </c>
      <c r="E110" s="78" t="n">
        <f aca="false">LARGE(G110:BA110,2)</f>
        <v>0</v>
      </c>
      <c r="F110" s="72" t="str">
        <f aca="false">IF(E110=0,"",MATCH(E110,G110:BA110,0))</f>
        <v/>
      </c>
      <c r="G110" s="78" t="n">
        <f aca="false">IF(AND(ISNUMBER($A110),$A110&gt;=G$6,$A110&lt;=G$7),IFERROR(G$10*2/(SQRT(2*PI())*(G$8+G$9))*EXP(-0.5*(($A110-G$5)/IF($A110&lt;G$5,G$8,G$9))^2),0),0)</f>
        <v>0</v>
      </c>
      <c r="H110" s="78" t="n">
        <f aca="false">IF(AND(ISNUMBER($A110),$A110&gt;=H$6,$A110&lt;=H$7),IFERROR(H$10*2/(SQRT(2*PI())*(H$8+H$9))*EXP(-0.5*(($A110-H$5)/IF($A110&lt;H$5,H$8,H$9))^2),0),0)</f>
        <v>0</v>
      </c>
      <c r="I110" s="78" t="n">
        <f aca="false">IF(AND(ISNUMBER($A110),$A110&gt;=I$6,$A110&lt;=I$7),IFERROR(I$10*2/(SQRT(2*PI())*(I$8+I$9))*EXP(-0.5*(($A110-I$5)/IF($A110&lt;I$5,I$8,I$9))^2),0),0)</f>
        <v>0</v>
      </c>
      <c r="J110" s="78" t="n">
        <f aca="false">IF(AND(ISNUMBER($A110),$A110&gt;=J$6,$A110&lt;=J$7),IFERROR(J$10*2/(SQRT(2*PI())*(J$8+J$9))*EXP(-0.5*(($A110-J$5)/IF($A110&lt;J$5,J$8,J$9))^2),0),0)</f>
        <v>0</v>
      </c>
      <c r="K110" s="78" t="n">
        <f aca="false">IF(AND(ISNUMBER($A110),$A110&gt;=K$6,$A110&lt;=K$7),IFERROR(K$10*2/(SQRT(2*PI())*(K$8+K$9))*EXP(-0.5*(($A110-K$5)/IF($A110&lt;K$5,K$8,K$9))^2),0),0)</f>
        <v>0</v>
      </c>
      <c r="L110" s="78" t="n">
        <f aca="false">IF(AND(ISNUMBER($A110),$A110&gt;=L$6,$A110&lt;=L$7),IFERROR(L$10*2/(SQRT(2*PI())*(L$8+L$9))*EXP(-0.5*(($A110-L$5)/IF($A110&lt;L$5,L$8,L$9))^2),0),0)</f>
        <v>0</v>
      </c>
      <c r="M110" s="78" t="n">
        <f aca="false">IF(AND(ISNUMBER($A110),$A110&gt;=M$6,$A110&lt;=M$7),IFERROR(M$10*2/(SQRT(2*PI())*(M$8+M$9))*EXP(-0.5*(($A110-M$5)/IF($A110&lt;M$5,M$8,M$9))^2),0),0)</f>
        <v>0</v>
      </c>
      <c r="N110" s="78" t="n">
        <f aca="false">IF(AND(ISNUMBER($A110),$A110&gt;=N$6,$A110&lt;=N$7),IFERROR(N$10*2/(SQRT(2*PI())*(N$8+N$9))*EXP(-0.5*(($A110-N$5)/IF($A110&lt;N$5,N$8,N$9))^2),0),0)</f>
        <v>0</v>
      </c>
      <c r="O110" s="78" t="n">
        <f aca="false">IF(AND(ISNUMBER($A110),$A110&gt;=O$6,$A110&lt;=O$7),IFERROR(O$10*2/(SQRT(2*PI())*(O$8+O$9))*EXP(-0.5*(($A110-O$5)/IF($A110&lt;O$5,O$8,O$9))^2),0),0)</f>
        <v>0</v>
      </c>
      <c r="P110" s="78" t="n">
        <f aca="false">IF(AND(ISNUMBER($A110),$A110&gt;=P$6,$A110&lt;=P$7),IFERROR(P$10*2/(SQRT(2*PI())*(P$8+P$9))*EXP(-0.5*(($A110-P$5)/IF($A110&lt;P$5,P$8,P$9))^2),0),0)</f>
        <v>0</v>
      </c>
      <c r="Q110" s="78" t="n">
        <f aca="false">IF(AND(ISNUMBER($A110),$A110&gt;=Q$6,$A110&lt;=Q$7),IFERROR(Q$10*2/(SQRT(2*PI())*(Q$8+Q$9))*EXP(-0.5*(($A110-Q$5)/IF($A110&lt;Q$5,Q$8,Q$9))^2),0),0)</f>
        <v>0</v>
      </c>
      <c r="R110" s="78" t="n">
        <f aca="false">IF(AND(ISNUMBER($A110),$A110&gt;=R$6,$A110&lt;=R$7),IFERROR(R$10*2/(SQRT(2*PI())*(R$8+R$9))*EXP(-0.5*(($A110-R$5)/IF($A110&lt;R$5,R$8,R$9))^2),0),0)</f>
        <v>0</v>
      </c>
      <c r="S110" s="78" t="n">
        <f aca="false">IF(AND(ISNUMBER($A110),$A110&gt;=S$6,$A110&lt;=S$7),IFERROR(S$10*2/(SQRT(2*PI())*(S$8+S$9))*EXP(-0.5*(($A110-S$5)/IF($A110&lt;S$5,S$8,S$9))^2),0),0)</f>
        <v>0</v>
      </c>
      <c r="T110" s="78" t="n">
        <f aca="false">IF(AND(ISNUMBER($A110),$A110&gt;=T$6,$A110&lt;=T$7),IFERROR(T$10*2/(SQRT(2*PI())*(T$8+T$9))*EXP(-0.5*(($A110-T$5)/IF($A110&lt;T$5,T$8,T$9))^2),0),0)</f>
        <v>0</v>
      </c>
      <c r="U110" s="78" t="n">
        <f aca="false">IF(AND(ISNUMBER($A110),$A110&gt;=U$6,$A110&lt;=U$7),IFERROR(U$10*2/(SQRT(2*PI())*(U$8+U$9))*EXP(-0.5*(($A110-U$5)/IF($A110&lt;U$5,U$8,U$9))^2),0),0)</f>
        <v>0</v>
      </c>
      <c r="V110" s="78" t="n">
        <f aca="false">IF(AND(ISNUMBER($A110),$A110&gt;=V$6,$A110&lt;=V$7),IFERROR(V$10*2/(SQRT(2*PI())*(V$8+V$9))*EXP(-0.5*(($A110-V$5)/IF($A110&lt;V$5,V$8,V$9))^2),0),0)</f>
        <v>0</v>
      </c>
      <c r="W110" s="78" t="n">
        <f aca="false">IF(AND(ISNUMBER($A110),$A110&gt;=W$6,$A110&lt;=W$7),IFERROR(W$10*2/(SQRT(2*PI())*(W$8+W$9))*EXP(-0.5*(($A110-W$5)/IF($A110&lt;W$5,W$8,W$9))^2),0),0)</f>
        <v>0</v>
      </c>
      <c r="X110" s="78" t="n">
        <f aca="false">IF(AND(ISNUMBER($A110),$A110&gt;=X$6,$A110&lt;=X$7),IFERROR(X$10*2/(SQRT(2*PI())*(X$8+X$9))*EXP(-0.5*(($A110-X$5)/IF($A110&lt;X$5,X$8,X$9))^2),0),0)</f>
        <v>0</v>
      </c>
      <c r="Y110" s="78" t="n">
        <f aca="false">IF(AND(ISNUMBER($A110),$A110&gt;=Y$6,$A110&lt;=Y$7),IFERROR(Y$10*2/(SQRT(2*PI())*(Y$8+Y$9))*EXP(-0.5*(($A110-Y$5)/IF($A110&lt;Y$5,Y$8,Y$9))^2),0),0)</f>
        <v>0</v>
      </c>
      <c r="Z110" s="78" t="n">
        <f aca="false">IF(AND(ISNUMBER($A110),$A110&gt;=Z$6,$A110&lt;=Z$7),IFERROR(Z$10*2/(SQRT(2*PI())*(Z$8+Z$9))*EXP(-0.5*(($A110-Z$5)/IF($A110&lt;Z$5,Z$8,Z$9))^2),0),0)</f>
        <v>0</v>
      </c>
      <c r="AA110" s="78" t="n">
        <f aca="false">IF(AND(ISNUMBER($A110),$A110&gt;=AA$6,$A110&lt;=AA$7),IFERROR(AA$10*2/(SQRT(2*PI())*(AA$8+AA$9))*EXP(-0.5*(($A110-AA$5)/IF($A110&lt;AA$5,AA$8,AA$9))^2),0),0)</f>
        <v>0</v>
      </c>
      <c r="AB110" s="78" t="n">
        <f aca="false">IF(AND(ISNUMBER($A110),$A110&gt;=AB$6,$A110&lt;=AB$7),IFERROR(AB$10*2/(SQRT(2*PI())*(AB$8+AB$9))*EXP(-0.5*(($A110-AB$5)/IF($A110&lt;AB$5,AB$8,AB$9))^2),0),0)</f>
        <v>0</v>
      </c>
      <c r="AC110" s="78" t="n">
        <f aca="false">IF(AND(ISNUMBER($A110),$A110&gt;=AC$6,$A110&lt;=AC$7),IFERROR(AC$10*2/(SQRT(2*PI())*(AC$8+AC$9))*EXP(-0.5*(($A110-AC$5)/IF($A110&lt;AC$5,AC$8,AC$9))^2),0),0)</f>
        <v>0</v>
      </c>
      <c r="AD110" s="78" t="n">
        <f aca="false">IF(AND(ISNUMBER($A110),$A110&gt;=AD$6,$A110&lt;=AD$7),IFERROR(AD$10*2/(SQRT(2*PI())*(AD$8+AD$9))*EXP(-0.5*(($A110-AD$5)/IF($A110&lt;AD$5,AD$8,AD$9))^2),0),0)</f>
        <v>0</v>
      </c>
      <c r="AE110" s="78" t="n">
        <f aca="false">IF(AND(ISNUMBER($A110),$A110&gt;=AE$6,$A110&lt;=AE$7),IFERROR(AE$10*2/(SQRT(2*PI())*(AE$8+AE$9))*EXP(-0.5*(($A110-AE$5)/IF($A110&lt;AE$5,AE$8,AE$9))^2),0),0)</f>
        <v>0</v>
      </c>
      <c r="AF110" s="78" t="n">
        <f aca="false">IF(AND(ISNUMBER($A110),$A110&gt;=AF$6,$A110&lt;=AF$7),IFERROR(AF$10*2/(SQRT(2*PI())*(AF$8+AF$9))*EXP(-0.5*(($A110-AF$5)/IF($A110&lt;AF$5,AF$8,AF$9))^2),0),0)</f>
        <v>0</v>
      </c>
      <c r="AG110" s="78" t="n">
        <f aca="false">IF(AND(ISNUMBER($A110),$A110&gt;=AG$6,$A110&lt;=AG$7),IFERROR(AG$10*2/(SQRT(2*PI())*(AG$8+AG$9))*EXP(-0.5*(($A110-AG$5)/IF($A110&lt;AG$5,AG$8,AG$9))^2),0),0)</f>
        <v>0</v>
      </c>
      <c r="AH110" s="78" t="n">
        <f aca="false">IF(AND(ISNUMBER($A110),$A110&gt;=AH$6,$A110&lt;=AH$7),IFERROR(AH$10*2/(SQRT(2*PI())*(AH$8+AH$9))*EXP(-0.5*(($A110-AH$5)/IF($A110&lt;AH$5,AH$8,AH$9))^2),0),0)</f>
        <v>0</v>
      </c>
      <c r="AI110" s="78" t="n">
        <f aca="false">IF(AND(ISNUMBER($A110),$A110&gt;=AI$6,$A110&lt;=AI$7),IFERROR(AI$10*2/(SQRT(2*PI())*(AI$8+AI$9))*EXP(-0.5*(($A110-AI$5)/IF($A110&lt;AI$5,AI$8,AI$9))^2),0),0)</f>
        <v>0</v>
      </c>
      <c r="AJ110" s="78" t="n">
        <f aca="false">IF(AND(ISNUMBER($A110),$A110&gt;=AJ$6,$A110&lt;=AJ$7),IFERROR(AJ$10*2/(SQRT(2*PI())*(AJ$8+AJ$9))*EXP(-0.5*(($A110-AJ$5)/IF($A110&lt;AJ$5,AJ$8,AJ$9))^2),0),0)</f>
        <v>0</v>
      </c>
      <c r="AK110" s="78" t="n">
        <f aca="false">IF(AND(ISNUMBER($A110),$A110&gt;=AK$6,$A110&lt;=AK$7),IFERROR(AK$10*2/(SQRT(2*PI())*(AK$8+AK$9))*EXP(-0.5*(($A110-AK$5)/IF($A110&lt;AK$5,AK$8,AK$9))^2),0),0)</f>
        <v>0</v>
      </c>
      <c r="AL110" s="78" t="n">
        <f aca="false">IF(AND(ISNUMBER($A110),$A110&gt;=AL$6,$A110&lt;=AL$7),IFERROR(AL$10*2/(SQRT(2*PI())*(AL$8+AL$9))*EXP(-0.5*(($A110-AL$5)/IF($A110&lt;AL$5,AL$8,AL$9))^2),0),0)</f>
        <v>0</v>
      </c>
      <c r="AM110" s="78" t="n">
        <f aca="false">IF(AND(ISNUMBER($A110),$A110&gt;=AM$6,$A110&lt;=AM$7),IFERROR(AM$10*2/(SQRT(2*PI())*(AM$8+AM$9))*EXP(-0.5*(($A110-AM$5)/IF($A110&lt;AM$5,AM$8,AM$9))^2),0),0)</f>
        <v>0</v>
      </c>
      <c r="AN110" s="78" t="n">
        <f aca="false">IF(AND(ISNUMBER($A110),$A110&gt;=AN$6,$A110&lt;=AN$7),IFERROR(AN$10*2/(SQRT(2*PI())*(AN$8+AN$9))*EXP(-0.5*(($A110-AN$5)/IF($A110&lt;AN$5,AN$8,AN$9))^2),0),0)</f>
        <v>0</v>
      </c>
      <c r="AO110" s="78" t="n">
        <f aca="false">IF(AND(ISNUMBER($A110),$A110&gt;=AO$6,$A110&lt;=AO$7),IFERROR(AO$10*2/(SQRT(2*PI())*(AO$8+AO$9))*EXP(-0.5*(($A110-AO$5)/IF($A110&lt;AO$5,AO$8,AO$9))^2),0),0)</f>
        <v>0</v>
      </c>
      <c r="AP110" s="78" t="n">
        <f aca="false">IF(AND(ISNUMBER($A110),$A110&gt;=AP$6,$A110&lt;=AP$7),IFERROR(AP$10*2/(SQRT(2*PI())*(AP$8+AP$9))*EXP(-0.5*(($A110-AP$5)/IF($A110&lt;AP$5,AP$8,AP$9))^2),0),0)</f>
        <v>0</v>
      </c>
      <c r="AQ110" s="78" t="n">
        <f aca="false">IF(AND(ISNUMBER($A110),$A110&gt;=AQ$6,$A110&lt;=AQ$7),IFERROR(AQ$10*2/(SQRT(2*PI())*(AQ$8+AQ$9))*EXP(-0.5*(($A110-AQ$5)/IF($A110&lt;AQ$5,AQ$8,AQ$9))^2),0),0)</f>
        <v>0</v>
      </c>
      <c r="AR110" s="78" t="n">
        <f aca="false">IF(AND(ISNUMBER($A110),$A110&gt;=AR$6,$A110&lt;=AR$7),IFERROR(AR$10*2/(SQRT(2*PI())*(AR$8+AR$9))*EXP(-0.5*(($A110-AR$5)/IF($A110&lt;AR$5,AR$8,AR$9))^2),0),0)</f>
        <v>0</v>
      </c>
      <c r="AS110" s="78" t="n">
        <f aca="false">IF(AND(ISNUMBER($A110),$A110&gt;=AS$6,$A110&lt;=AS$7),IFERROR(AS$10*2/(SQRT(2*PI())*(AS$8+AS$9))*EXP(-0.5*(($A110-AS$5)/IF($A110&lt;AS$5,AS$8,AS$9))^2),0),0)</f>
        <v>0</v>
      </c>
      <c r="AT110" s="78" t="n">
        <f aca="false">IF(AND(ISNUMBER($A110),$A110&gt;=AT$6,$A110&lt;=AT$7),IFERROR(AT$10*2/(SQRT(2*PI())*(AT$8+AT$9))*EXP(-0.5*(($A110-AT$5)/IF($A110&lt;AT$5,AT$8,AT$9))^2),0),0)</f>
        <v>0</v>
      </c>
      <c r="AU110" s="78" t="n">
        <f aca="false">IF(AND(ISNUMBER($A110),$A110&gt;=AU$6,$A110&lt;=AU$7),IFERROR(AU$10*2/(SQRT(2*PI())*(AU$8+AU$9))*EXP(-0.5*(($A110-AU$5)/IF($A110&lt;AU$5,AU$8,AU$9))^2),0),0)</f>
        <v>0</v>
      </c>
      <c r="AV110" s="78" t="n">
        <f aca="false">IF(AND(ISNUMBER($A110),$A110&gt;=AV$6,$A110&lt;=AV$7),IFERROR(AV$10*2/(SQRT(2*PI())*(AV$8+AV$9))*EXP(-0.5*(($A110-AV$5)/IF($A110&lt;AV$5,AV$8,AV$9))^2),0),0)</f>
        <v>0</v>
      </c>
      <c r="AW110" s="78" t="n">
        <f aca="false">IF(AND(ISNUMBER($A110),$A110&gt;=AW$6,$A110&lt;=AW$7),IFERROR(AW$10*2/(SQRT(2*PI())*(AW$8+AW$9))*EXP(-0.5*(($A110-AW$5)/IF($A110&lt;AW$5,AW$8,AW$9))^2),0),0)</f>
        <v>0</v>
      </c>
      <c r="AX110" s="78" t="n">
        <f aca="false">IF(AND(ISNUMBER($A110),$A110&gt;=AX$6,$A110&lt;=AX$7),IFERROR(AX$10*2/(SQRT(2*PI())*(AX$8+AX$9))*EXP(-0.5*(($A110-AX$5)/IF($A110&lt;AX$5,AX$8,AX$9))^2),0),0)</f>
        <v>0</v>
      </c>
      <c r="AY110" s="78" t="n">
        <f aca="false">IF(AND(ISNUMBER($A110),$A110&gt;=AY$6,$A110&lt;=AY$7),IFERROR(AY$10*2/(SQRT(2*PI())*(AY$8+AY$9))*EXP(-0.5*(($A110-AY$5)/IF($A110&lt;AY$5,AY$8,AY$9))^2),0),0)</f>
        <v>0</v>
      </c>
      <c r="AZ110" s="78" t="n">
        <f aca="false">IF(AND(ISNUMBER($A110),$A110&gt;=AZ$6,$A110&lt;=AZ$7),IFERROR(AZ$10*2/(SQRT(2*PI())*(AZ$8+AZ$9))*EXP(-0.5*(($A110-AZ$5)/IF($A110&lt;AZ$5,AZ$8,AZ$9))^2),0),0)</f>
        <v>0</v>
      </c>
      <c r="BA110" s="78" t="n">
        <f aca="false">IF(AND(ISNUMBER($A110),$A110&gt;=BA$6,$A110&lt;=BA$7),IFERROR(BA$10*2/(SQRT(2*PI())*(BA$8+BA$9))*EXP(-0.5*(($A110-BA$5)/IF($A110&lt;BA$5,BA$8,BA$9))^2),0),0)</f>
        <v>0</v>
      </c>
    </row>
  </sheetData>
  <printOptions headings="false" gridLines="false" gridLinesSet="true" horizontalCentered="false" verticalCentered="false"/>
  <pageMargins left="0.4" right="0.4"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2026-08-11T14:12:58Z</dcterms:created>
  <dc:creator>openpyxl</dc:creator>
  <dc:description/>
  <dc:language>en-US</dc:language>
  <cp:lastModifiedBy/>
  <dcterms:modified xsi:type="dcterms:W3CDTF">2026-10-07T11:02:26Z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